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35" yWindow="65521" windowWidth="7680" windowHeight="8580" tabRatio="740" activeTab="0"/>
  </bookViews>
  <sheets>
    <sheet name="Index" sheetId="1" r:id="rId1"/>
    <sheet name="CDS-A" sheetId="2" r:id="rId2"/>
    <sheet name="CDS-B" sheetId="3" r:id="rId3"/>
    <sheet name="CDS-C" sheetId="4" r:id="rId4"/>
    <sheet name="CDS-D" sheetId="5" r:id="rId5"/>
    <sheet name="CDS-E" sheetId="6" r:id="rId6"/>
    <sheet name="CDS-F" sheetId="7" r:id="rId7"/>
    <sheet name="CDS-G" sheetId="8" r:id="rId8"/>
    <sheet name="CDS-H" sheetId="9" r:id="rId9"/>
    <sheet name="CDS-I" sheetId="10" r:id="rId10"/>
    <sheet name="CDS-J" sheetId="11" r:id="rId11"/>
    <sheet name="CDS Definitions" sheetId="12" r:id="rId12"/>
    <sheet name="CDS-CHANGES" sheetId="13" r:id="rId13"/>
  </sheets>
  <definedNames/>
  <calcPr fullCalcOnLoad="1"/>
</workbook>
</file>

<file path=xl/sharedStrings.xml><?xml version="1.0" encoding="utf-8"?>
<sst xmlns="http://schemas.openxmlformats.org/spreadsheetml/2006/main" count="1984" uniqueCount="1117">
  <si>
    <r>
      <t xml:space="preserve">*Adult student services: </t>
    </r>
    <r>
      <rPr>
        <sz val="10"/>
        <color indexed="8"/>
        <rFont val="Arial"/>
        <family val="2"/>
      </rPr>
      <t>Admission assistance, support, orientation, and other services expressly for adults who have started college for the first time, or who are re-entering after a lapse of a few years.</t>
    </r>
  </si>
  <si>
    <t>H1</t>
  </si>
  <si>
    <t>H2</t>
  </si>
  <si>
    <t>H3</t>
  </si>
  <si>
    <t>H4</t>
  </si>
  <si>
    <t>H5</t>
  </si>
  <si>
    <t>H6</t>
  </si>
  <si>
    <t>H7</t>
  </si>
  <si>
    <t>H8</t>
  </si>
  <si>
    <t>H9</t>
  </si>
  <si>
    <t>H10</t>
  </si>
  <si>
    <t>H11</t>
  </si>
  <si>
    <t>H12</t>
  </si>
  <si>
    <t>H13</t>
  </si>
  <si>
    <t>H14</t>
  </si>
  <si>
    <t>Indicate the academic year for which data are reported for items H1, H2, H2A, and H6 below:</t>
  </si>
  <si>
    <t>Scholarships/grants from external sources (e.g., Kiwanis, National Merit) not awarded by the college</t>
  </si>
  <si>
    <t>Institutional (endowment, alumni,  or other institutional awards) and external funds awarded by the college excluding athletic aid and tuition waivers (which are reported below)</t>
  </si>
  <si>
    <t>A.  General Information</t>
  </si>
  <si>
    <t>Address Information</t>
  </si>
  <si>
    <t>Mailing Address:</t>
  </si>
  <si>
    <t>WWW Home Page Address:</t>
  </si>
  <si>
    <t>Admissions Phone Number:</t>
  </si>
  <si>
    <t>Admissions Toll-Free Phone Number:</t>
  </si>
  <si>
    <t>Admissions E-mail Address:</t>
  </si>
  <si>
    <t>Is there a separate URL application site on the Internet? If so, please specify:</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</si>
  <si>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</si>
  <si>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</si>
  <si>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</si>
  <si>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</si>
  <si>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</si>
  <si>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</si>
  <si>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</si>
  <si>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</si>
  <si>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</si>
  <si>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</si>
  <si>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</si>
  <si>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</si>
  <si>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</si>
  <si>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</si>
  <si>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</si>
  <si>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</si>
  <si>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</si>
  <si>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</si>
  <si>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</si>
  <si>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</si>
  <si>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</si>
  <si>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</si>
  <si>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</si>
  <si>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</si>
  <si>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Doctoral</t>
  </si>
  <si>
    <t>First professional</t>
  </si>
  <si>
    <t>First professional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</si>
  <si>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</si>
  <si>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</si>
  <si>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</si>
  <si>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</si>
  <si>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</si>
  <si>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</si>
  <si>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</si>
  <si>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</si>
  <si>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</si>
  <si>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</si>
  <si>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t>All other undergraduates enrolled in credit courses</t>
  </si>
  <si>
    <t xml:space="preserve">Total undergraduates </t>
  </si>
  <si>
    <t>First-Professional</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</si>
  <si>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</si>
  <si>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</si>
  <si>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t>Latest date by which SAT I or ACT scores must be received for fall-term admission</t>
  </si>
  <si>
    <t>C8C</t>
  </si>
  <si>
    <t>Latest date by which SAT II scores must be received for fall-term admission</t>
  </si>
  <si>
    <t>C8D</t>
  </si>
  <si>
    <t xml:space="preserve">If necessary, use this space to clarify your test policies (e.g., if tests are recommended for some students, or if tests are not required of some students):  </t>
  </si>
  <si>
    <t xml:space="preserve">Check here if your institution's 2004-2005 academic year costs of attendance are not available at this time and provide an approximate date (i.e., month/day) when your institution's final 2004-2005 academic year costs of attendance will be available:  </t>
  </si>
  <si>
    <t>PRIVATE INSTITUTIONS
Tuition:</t>
  </si>
  <si>
    <t>PUBLIC INSTITUTIONS
Tuition:
    In-district</t>
  </si>
  <si>
    <t>PUBLIC INSTITUTIONS 
    In-state (out-of-district):</t>
  </si>
  <si>
    <t>PUBLIC INSTITUTIONS
    Out-of-state:</t>
  </si>
  <si>
    <t>NONRESIDENT ALIENS
Tuition:</t>
  </si>
  <si>
    <r>
      <t>Enter total dollar amounts</t>
    </r>
    <r>
      <rPr>
        <b/>
        <sz val="10"/>
        <color indexed="8"/>
        <rFont val="Arial"/>
        <family val="2"/>
      </rPr>
      <t xml:space="preserve"> awarded</t>
    </r>
    <r>
      <rPr>
        <sz val="10"/>
        <color indexed="8"/>
        <rFont val="Arial"/>
        <family val="2"/>
      </rPr>
      <t xml:space="preserve"> to enrolled full-time and less than full-time degree-seeking undergraduates </t>
    </r>
    <r>
      <rPr>
        <b/>
        <sz val="10"/>
        <color indexed="8"/>
        <rFont val="Arial"/>
        <family val="2"/>
      </rPr>
      <t>(using the</t>
    </r>
    <r>
      <rPr>
        <sz val="10"/>
        <color indexed="8"/>
        <rFont val="Arial"/>
        <family val="2"/>
      </rPr>
      <t xml:space="preserve"> </t>
    </r>
    <r>
      <rPr>
        <b/>
        <sz val="10"/>
        <color indexed="8"/>
        <rFont val="Arial"/>
        <family val="2"/>
      </rPr>
      <t>same cohort reported in CDS Question B1, “total degree-seeking” undergraduates)</t>
    </r>
    <r>
      <rPr>
        <sz val="10"/>
        <color indexed="8"/>
        <rFont val="Arial"/>
        <family val="2"/>
      </rPr>
      <t xml:space="preserve"> in the following categories. (Note: If the data being reported are final figures for the 2002-2003 academic year (see the next item below), use the 2002-2003 academic year's CDS Question B1 cohort.) Include aid awarded to international students (i.e., those not qualifying for federal aid). </t>
    </r>
    <r>
      <rPr>
        <b/>
        <sz val="10"/>
        <color indexed="8"/>
        <rFont val="Arial"/>
        <family val="2"/>
      </rPr>
      <t>Aid that is</t>
    </r>
    <r>
      <rPr>
        <b/>
        <i/>
        <sz val="10"/>
        <color indexed="8"/>
        <rFont val="Arial"/>
        <family val="2"/>
      </rPr>
      <t xml:space="preserve"> </t>
    </r>
    <r>
      <rPr>
        <b/>
        <sz val="10"/>
        <color indexed="8"/>
        <rFont val="Arial"/>
        <family val="2"/>
      </rPr>
      <t xml:space="preserve">non-need-based but that was used to meet need should </t>
    </r>
    <r>
      <rPr>
        <b/>
        <u val="single"/>
        <sz val="10"/>
        <color indexed="8"/>
        <rFont val="Arial"/>
        <family val="2"/>
      </rPr>
      <t>be reported in the need-based aid columns</t>
    </r>
    <r>
      <rPr>
        <b/>
        <sz val="10"/>
        <color indexed="8"/>
        <rFont val="Arial"/>
        <family val="2"/>
      </rPr>
      <t>. (For a suggested order of precedence in assigning categories of aid to cover need, see the entry for “non-need-based scholarship or grant aid” on the last page of the definitions section.)</t>
    </r>
  </si>
  <si>
    <t>2003-2004 estimated</t>
  </si>
  <si>
    <t>State (i.e., all states, not only the state in which your institution is located)</t>
  </si>
  <si>
    <t>State and other (e.g., institutional) work-study/employment (Note: Excludes Federal Work-Study captured above.)</t>
  </si>
  <si>
    <r>
      <t xml:space="preserve">Tuition Waivers
</t>
    </r>
    <r>
      <rPr>
        <sz val="8"/>
        <rFont val="Arial"/>
        <family val="2"/>
      </rPr>
      <t>Reporting is optional. Report tuition waivers in this row if you choose to report them. Do not report tuition waivers elsewhere.</t>
    </r>
  </si>
  <si>
    <t>Undergraduate per-credit-hour charges</t>
  </si>
  <si>
    <t>G1</t>
  </si>
  <si>
    <t>J. DEGREES CONFERRED</t>
  </si>
  <si>
    <t>J1</t>
  </si>
  <si>
    <t>For each of the following discipline areas, provide the percentage of diplomas/certificates, associate, and bachelor degrees awarded.</t>
  </si>
  <si>
    <t>Category</t>
  </si>
  <si>
    <t>Diploma/Certificates</t>
  </si>
  <si>
    <t>Bachelor’s</t>
  </si>
  <si>
    <t>Agriculture</t>
  </si>
  <si>
    <t>1 and 2</t>
  </si>
  <si>
    <t>Architecture</t>
  </si>
  <si>
    <t>Area and ethnic studies</t>
  </si>
  <si>
    <t>Biological/life sciences</t>
  </si>
  <si>
    <t>Business/marketing</t>
  </si>
  <si>
    <t>8 and 52</t>
  </si>
  <si>
    <t>Communications/communication technologies</t>
  </si>
  <si>
    <t>9 and 10</t>
  </si>
  <si>
    <t>Computer and information sciences</t>
  </si>
  <si>
    <t>Education</t>
  </si>
  <si>
    <t>Engineering/engineering technologies</t>
  </si>
  <si>
    <t>14 and 15</t>
  </si>
  <si>
    <t>Foreign languages and literature</t>
  </si>
  <si>
    <t>Health professions and related sciences</t>
  </si>
  <si>
    <t>Home economics and vocational home economics</t>
  </si>
  <si>
    <t>19 and 20</t>
  </si>
  <si>
    <t>Interdisciplinary studies</t>
  </si>
  <si>
    <t>Report for the cohort of full-time first-time bachelor's (or equivalent) degree-seeking undergraduate students who entered in fall 1996. Include in the cohort those who entered your institution during the summer term preceding fall 1996.</t>
  </si>
  <si>
    <t>Initial 1996 cohort of first-time, full-time bachelor's (or equivalent) degree-seeking undergraduate students; total all students:</t>
  </si>
  <si>
    <t>Final 1996 cohort, after adjusting for allowable exclusions: (subtract question B5 from question B4)</t>
  </si>
  <si>
    <t xml:space="preserve">Of the initial 1996 cohort, how many completed the program in four years or less (by August 31, 2000): </t>
  </si>
  <si>
    <t xml:space="preserve">Of the initial 1996 cohort, how many completed the program in more than four years but in five years or less (after August 31, 2000 and by August 31, 2001): </t>
  </si>
  <si>
    <t xml:space="preserve">Of the initial 1996 cohort, how many completed the program in more than five years but in six years or less (after August 31, 2001 and by August 31, 2002): </t>
  </si>
  <si>
    <t xml:space="preserve">Six-year graduation rate for 1996 cohort (question B10 divided by question B6): </t>
  </si>
  <si>
    <t xml:space="preserve">Initial 1999 cohort, total of first-time, full-time degree/certificate-seeking students: </t>
  </si>
  <si>
    <t>Final 1999 cohort, after adjusting for allowable exclusions (Subtract question B13 from question B12):</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</si>
  <si>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</si>
  <si>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</si>
  <si>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</si>
  <si>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</si>
  <si>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 xml:space="preserve">other (explain) </t>
  </si>
  <si>
    <t>C3</t>
  </si>
  <si>
    <t>C1</t>
  </si>
  <si>
    <t>C2</t>
  </si>
  <si>
    <t>C4</t>
  </si>
  <si>
    <t>C5</t>
  </si>
  <si>
    <t>C6</t>
  </si>
  <si>
    <t>C7</t>
  </si>
  <si>
    <t>C8</t>
  </si>
  <si>
    <t>C9</t>
  </si>
  <si>
    <t>C10</t>
  </si>
  <si>
    <t>C11</t>
  </si>
  <si>
    <t>C12</t>
  </si>
  <si>
    <t>C13</t>
  </si>
  <si>
    <t>C14</t>
  </si>
  <si>
    <t>C15</t>
  </si>
  <si>
    <t>C16</t>
  </si>
  <si>
    <t>C17</t>
  </si>
  <si>
    <t>C18</t>
  </si>
  <si>
    <t>C19</t>
  </si>
  <si>
    <t>C20</t>
  </si>
  <si>
    <t>C21</t>
  </si>
  <si>
    <t>C22</t>
  </si>
  <si>
    <t>SAT I</t>
  </si>
  <si>
    <t>ACT</t>
  </si>
  <si>
    <t>SAT II</t>
  </si>
  <si>
    <t xml:space="preserve">Entrance exams </t>
  </si>
  <si>
    <t>C8A</t>
  </si>
  <si>
    <t xml:space="preserve">Does your institution make use of SAT I, SAT II, or ACT scores in admission decisions for first-time, first-year, degree-seeking applicants?    </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</si>
  <si>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</si>
  <si>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</si>
  <si>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</si>
  <si>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Black, non-Hispanic: </t>
    </r>
    <r>
      <rPr>
        <sz val="10"/>
        <color indexed="8"/>
        <rFont val="Arial"/>
        <family val="2"/>
      </rPr>
      <t>A person having origins in any of the black racial groups of Africa (except those of Hispanic origin).</t>
    </r>
  </si>
  <si>
    <r>
      <t xml:space="preserve">Board (charges): </t>
    </r>
    <r>
      <rPr>
        <sz val="10"/>
        <color indexed="8"/>
        <rFont val="Arial"/>
        <family val="2"/>
      </rPr>
      <t>Assume average cost for 19 meals per week or the maximum meal plan.</t>
    </r>
  </si>
  <si>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</si>
  <si>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</si>
  <si>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CIP 1990 Categories to Include</t>
  </si>
  <si>
    <t>Number of qualified applicants placed on waiting list</t>
  </si>
  <si>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</si>
  <si>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</si>
  <si>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</si>
  <si>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</si>
  <si>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</si>
  <si>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</si>
  <si>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</si>
  <si>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American Indian or Alaska native: </t>
    </r>
    <r>
      <rPr>
        <sz val="10"/>
        <color indexed="8"/>
        <rFont val="Arial"/>
        <family val="2"/>
      </rPr>
      <t>A person having origins in any of the original peoples of North America and who maintains cultural identification through tribal affiliation or community recognition.</t>
    </r>
  </si>
  <si>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</si>
  <si>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</si>
  <si>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Asian or Pacific Islander: </t>
    </r>
    <r>
      <rPr>
        <sz val="10"/>
        <color indexed="8"/>
        <rFont val="Arial"/>
        <family val="2"/>
      </rPr>
      <t>A person having origins in any of the original peoples of the Far East, Southeast Asia, the Indian Subcontinent, or Pacific Islands. This includes people from China, Japan, Korea, the Philippine Islands, American Samoa, India, and Vietnam.</t>
    </r>
  </si>
  <si>
    <r>
      <t xml:space="preserve">Associate degree: </t>
    </r>
    <r>
      <rPr>
        <sz val="10"/>
        <color indexed="8"/>
        <rFont val="Arial"/>
        <family val="2"/>
      </rPr>
      <t>An award that normally requires at least two but less than four years of full-time equivalent college work.</t>
    </r>
  </si>
  <si>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</si>
  <si>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</si>
  <si>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</si>
  <si>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</si>
  <si>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</si>
  <si>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</si>
  <si>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</si>
  <si>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</si>
  <si>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</si>
  <si>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</si>
  <si>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</si>
  <si>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</si>
  <si>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</si>
  <si>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</si>
  <si>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</si>
  <si>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</si>
  <si>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</si>
  <si>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</si>
  <si>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</si>
  <si>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</si>
  <si>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</si>
  <si>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</si>
  <si>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</si>
  <si>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</si>
  <si>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</si>
  <si>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t>
  </si>
  <si>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</si>
  <si>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</si>
  <si>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</si>
  <si>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</si>
  <si>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</si>
  <si>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</si>
  <si>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r>
      <t xml:space="preserve">Doctoral degree: </t>
    </r>
    <r>
      <rPr>
        <sz val="10"/>
        <color indexed="8"/>
        <rFont val="Arial"/>
        <family val="2"/>
      </rPr>
      <t>The highest award a student can earn for graduate study. The doctoral degree classification includes such degrees as Doctor of Education, Doctor of Juridical Science, Doctor of Public Health, and the Doctor of Philosophy degree in any field such as agronomy, food technology, education, engineering, public administration, ophthalmology, or radiology. For the Doctor of Public Health degree, the prior degree is generally earned in the closely related field of medicine or in sanitary engineering.</t>
    </r>
  </si>
  <si>
    <t>Degree-Seeking
Undergraduates (include first-time first-year)</t>
  </si>
  <si>
    <r>
      <t xml:space="preserve">Total number whose highest degree is unknown or other  (Note:  Items </t>
    </r>
    <r>
      <rPr>
        <b/>
        <sz val="10"/>
        <rFont val="Arial"/>
        <family val="2"/>
      </rPr>
      <t>f</t>
    </r>
    <r>
      <rPr>
        <sz val="10"/>
        <rFont val="Arial"/>
        <family val="0"/>
      </rPr>
      <t xml:space="preserve">, </t>
    </r>
    <r>
      <rPr>
        <b/>
        <sz val="10"/>
        <rFont val="Arial"/>
        <family val="2"/>
      </rPr>
      <t>g</t>
    </r>
    <r>
      <rPr>
        <sz val="10"/>
        <rFont val="Arial"/>
        <family val="0"/>
      </rPr>
      <t xml:space="preserve">, </t>
    </r>
    <r>
      <rPr>
        <b/>
        <sz val="10"/>
        <rFont val="Arial"/>
        <family val="2"/>
      </rPr>
      <t>h</t>
    </r>
    <r>
      <rPr>
        <sz val="10"/>
        <rFont val="Arial"/>
        <family val="0"/>
      </rPr>
      <t xml:space="preserve">, and </t>
    </r>
    <r>
      <rPr>
        <b/>
        <sz val="10"/>
        <rFont val="Arial"/>
        <family val="2"/>
      </rPr>
      <t>i</t>
    </r>
    <r>
      <rPr>
        <sz val="10"/>
        <rFont val="Arial"/>
        <family val="0"/>
      </rPr>
      <t xml:space="preserve"> must sum up to item </t>
    </r>
    <r>
      <rPr>
        <b/>
        <sz val="10"/>
        <rFont val="Arial"/>
        <family val="2"/>
      </rPr>
      <t>a</t>
    </r>
    <r>
      <rPr>
        <sz val="10"/>
        <rFont val="Arial"/>
        <family val="0"/>
      </rPr>
      <t>.)</t>
    </r>
  </si>
  <si>
    <t>G6</t>
  </si>
  <si>
    <t>H. FINANCIAL AID</t>
  </si>
  <si>
    <t>Aid Awarded to Enrolled Undergraduates</t>
  </si>
  <si>
    <t>Scholarships/Grants</t>
  </si>
  <si>
    <t>Federal</t>
  </si>
  <si>
    <r>
      <t>Scholarships/grants from external sources</t>
    </r>
    <r>
      <rPr>
        <sz val="10"/>
        <color indexed="8"/>
        <rFont val="Arial"/>
        <family val="2"/>
      </rPr>
      <t>: Monies received from outside (private) sources that the student brings with them (e.g., Kiwanis, National Merit scholarships). The institution may process paperwork to receive the dollars, but it has no role in determining the recipient or the dollar amount awarded.</t>
    </r>
  </si>
  <si>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</si>
  <si>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</si>
  <si>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</si>
  <si>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</si>
  <si>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</si>
  <si>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</si>
  <si>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</si>
  <si>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</si>
  <si>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</si>
  <si>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</si>
  <si>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</si>
  <si>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</si>
  <si>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</si>
  <si>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</si>
  <si>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</si>
  <si>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</si>
  <si>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</si>
  <si>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</si>
  <si>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</si>
  <si>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</si>
  <si>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</si>
  <si>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</si>
  <si>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</si>
  <si>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</si>
  <si>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</si>
  <si>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</si>
  <si>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t>Non-need institutional grants</t>
  </si>
  <si>
    <t>Non-need tuition waivers</t>
  </si>
  <si>
    <t>Non-need athletic awards</t>
  </si>
  <si>
    <t>Non-need federal grants</t>
  </si>
  <si>
    <t>Non-need state grants</t>
  </si>
  <si>
    <t>Non-need outside grants</t>
  </si>
  <si>
    <t>Index</t>
  </si>
  <si>
    <t>Source of institutional control</t>
  </si>
  <si>
    <t>Classification of institution:</t>
  </si>
  <si>
    <t>Degrees offered:</t>
  </si>
  <si>
    <t>Institutional Enrollment</t>
  </si>
  <si>
    <t>Enrollment by Racial/Ethnic Category</t>
  </si>
  <si>
    <t>Number of degrees awarded from July 1, 2000 to June 30, 2001</t>
  </si>
  <si>
    <t>First-time, first-year, (freshmen) students</t>
  </si>
  <si>
    <t>Freshman wait-listed students</t>
  </si>
  <si>
    <t>High school completion requirements</t>
  </si>
  <si>
    <t>General college-preparatory program requirement</t>
  </si>
  <si>
    <t>Distribution of high school units required and/or recommended.</t>
  </si>
  <si>
    <t>Open admission policy</t>
  </si>
  <si>
    <t>Relative importance of each factors in admission decisions.</t>
  </si>
  <si>
    <t xml:space="preserve">Percent and number students submitted test scores.  </t>
  </si>
  <si>
    <t>First-time freshman test scores</t>
  </si>
  <si>
    <t>Percent students who had high school class rank within each ranges</t>
  </si>
  <si>
    <t>Percentage of students who had high school GPA within each ranges</t>
  </si>
  <si>
    <t xml:space="preserve">Average high school GPA </t>
  </si>
  <si>
    <t>Are first-time freshmen accepted for terms other than fall</t>
  </si>
  <si>
    <t>Notification to applicants of admission decision sent</t>
  </si>
  <si>
    <t>Reply policy for admitted applicants</t>
  </si>
  <si>
    <t>Common application</t>
  </si>
  <si>
    <t>Transfer students</t>
  </si>
  <si>
    <t>Number of transfer students</t>
  </si>
  <si>
    <t>Indicate terms for which transfers may enroll</t>
  </si>
  <si>
    <t>Minimum number of credits completed must apply as an entering freshman</t>
  </si>
  <si>
    <t>Indicate all items to apply for admission</t>
  </si>
  <si>
    <t>GPA requirement</t>
  </si>
  <si>
    <t>Minimum college GPA requirement</t>
  </si>
  <si>
    <t>Other application requirements</t>
  </si>
  <si>
    <t>Application priority, closing, notification, and candidate reply dates</t>
  </si>
  <si>
    <t>Additional requirements</t>
  </si>
  <si>
    <t>Report the lowest grade earned for any course that may be transferred for credit</t>
  </si>
  <si>
    <t>Maximum number of credits or courses that may be transferred from a two-year institution</t>
  </si>
  <si>
    <t>Maximum number of credits or courses that may be transferred from a four-year institution</t>
  </si>
  <si>
    <t>Minimum number of credits that transfers must complete to earn an associate degree</t>
  </si>
  <si>
    <t>Minimum number of credits that transfers must complete to earn a bachelor’s degree</t>
  </si>
  <si>
    <t>Special study options</t>
  </si>
  <si>
    <t>This question has been removed from the Common Data Set</t>
  </si>
  <si>
    <t>Required to complete some course work prior to graduation:</t>
  </si>
  <si>
    <r>
      <t xml:space="preserve">*Learning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</si>
  <si>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*Legal services: </t>
    </r>
    <r>
      <rPr>
        <sz val="10"/>
        <color indexed="8"/>
        <rFont val="Arial"/>
        <family val="2"/>
      </rPr>
      <t>Free or low cost legal advice for a range of issues (personal and other).</t>
    </r>
  </si>
  <si>
    <r>
      <t>Weekend college:</t>
    </r>
    <r>
      <rPr>
        <sz val="10"/>
        <color indexed="8"/>
        <rFont val="Arial"/>
        <family val="2"/>
      </rPr>
      <t xml:space="preserve"> A program that allows students to take a complete course of study and attend classes only on weekends. </t>
    </r>
  </si>
  <si>
    <t xml:space="preserve">Do you have a nonbinding early action plan whereby students are notified of an admission decision well in advance of the regular notification date B27but do not have to commit to attending your college? </t>
  </si>
  <si>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</si>
  <si>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</si>
  <si>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</si>
  <si>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</si>
  <si>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</si>
  <si>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</si>
  <si>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t>E4</t>
  </si>
  <si>
    <t>E5</t>
  </si>
  <si>
    <t>E6</t>
  </si>
  <si>
    <t>E7</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</si>
  <si>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</si>
  <si>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Graduate student: </t>
    </r>
    <r>
      <rPr>
        <sz val="10"/>
        <color indexed="8"/>
        <rFont val="Arial"/>
        <family val="2"/>
      </rPr>
      <t>A student who holds a bachelor’s or first professional degree, or equivalent, and is taking courses at the post-baccalaureate level.</t>
    </r>
  </si>
  <si>
    <r>
      <t xml:space="preserve">*Health services: </t>
    </r>
    <r>
      <rPr>
        <sz val="10"/>
        <color indexed="8"/>
        <rFont val="Arial"/>
        <family val="2"/>
      </rPr>
      <t>Free or low cost on-campus primary and preventive health care available to students.</t>
    </r>
  </si>
  <si>
    <t>Class &lt; 6</t>
  </si>
  <si>
    <t>Class&gt;5</t>
  </si>
  <si>
    <t>Class=1, Reg = 1, Mat=1</t>
  </si>
  <si>
    <t>Class=1, Reg = 2, 3 or 4, Mat=1</t>
  </si>
  <si>
    <t>class = 2~5, Mat=1</t>
  </si>
  <si>
    <t>Class&gt;5, Reg=1, Mat=1</t>
  </si>
  <si>
    <t>Class&gt;5, Reg= 2, 3 or 4, Mat=1</t>
  </si>
  <si>
    <t>Class&gt;5, Mat=2</t>
  </si>
  <si>
    <t>Class&lt;6, Mat=1</t>
  </si>
  <si>
    <t>Class&lt;6, Mat=2</t>
  </si>
  <si>
    <t>Mat=1, Reg=1, Class=1</t>
  </si>
  <si>
    <t>Mat=1, Class&lt;6</t>
  </si>
  <si>
    <t>Class&lt;6</t>
  </si>
  <si>
    <t>Report for the cohort of all full-time, first-time bachelor’s (or equivalent) degree-seeking undergraduate students who entered in fall 2002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</si>
  <si>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2002 (or the preceding summer term), what percentage was enrolled at your institution as of the date your institution calculates its official enrollment in fall 2003? </t>
  </si>
  <si>
    <r>
      <t xml:space="preserve">Undergraduate full-time tuition, required fees, room and board </t>
    </r>
    <r>
      <rPr>
        <sz val="10"/>
        <color indexed="8"/>
        <rFont val="Arial"/>
        <family val="2"/>
      </rPr>
      <t>List the typical tuition, required fees, and room and board for a full-time undergraduate student for the FULL 2004-2005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r>
  </si>
  <si>
    <t xml:space="preserve">PRIVATE INSTITUTIONS:
</t>
  </si>
  <si>
    <t xml:space="preserve">NONRESIDENT ALIENS:
</t>
  </si>
  <si>
    <t>PUBLIC INSTITUTIONS 
    Out-of-state:</t>
  </si>
  <si>
    <t>PUBLIC INSTITUTIONS 
    In-district:</t>
  </si>
  <si>
    <t>2002-2003 
final</t>
  </si>
  <si>
    <t>Federal Work-Study</t>
  </si>
  <si>
    <t>Number of degree-seeking undergraduate students (CDS Item B1 if reporting on Fall 2003 cohort)</t>
  </si>
  <si>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</si>
  <si>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</si>
  <si>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</si>
  <si>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</si>
  <si>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r>
      <t>*Personal counseling</t>
    </r>
    <r>
      <rPr>
        <sz val="10"/>
        <color indexed="8"/>
        <rFont val="Arial"/>
        <family val="2"/>
      </rPr>
      <t>: One-on-one or group counseling with trained professionals for students who want to explore personal, educational, or vocational issues.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</si>
  <si>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</si>
  <si>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</si>
  <si>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</si>
  <si>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</si>
  <si>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</si>
  <si>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</si>
  <si>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</si>
  <si>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</si>
  <si>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</si>
  <si>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</si>
  <si>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</si>
  <si>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</si>
  <si>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</si>
  <si>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</si>
  <si>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</si>
  <si>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</si>
  <si>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</si>
  <si>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</si>
  <si>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</si>
  <si>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</si>
  <si>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</si>
  <si>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</si>
  <si>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</si>
  <si>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First-time, first-professional students</t>
  </si>
  <si>
    <t>All other first-professionals</t>
  </si>
  <si>
    <t>Total first-professional</t>
  </si>
  <si>
    <t>Graduate</t>
  </si>
  <si>
    <t>Degree-seeking, first-time</t>
  </si>
  <si>
    <t>All other graduates enrolled in credit courses</t>
  </si>
  <si>
    <t>Total graduate</t>
  </si>
  <si>
    <t>Total all undergraduates</t>
  </si>
  <si>
    <t>Total all graduate and professional students</t>
  </si>
  <si>
    <t>GRAND TOTAL ALL STUDENTS</t>
  </si>
  <si>
    <t>Degree-Seeking
First-Time
First Year</t>
  </si>
  <si>
    <t>Nonresident aliens</t>
  </si>
  <si>
    <t>Black, non-Hispanic</t>
  </si>
  <si>
    <t>American Indian or Alaskan Native</t>
  </si>
  <si>
    <t>Asian or Pacific Islander</t>
  </si>
  <si>
    <t>Hispanic</t>
  </si>
  <si>
    <t>White, non-Hispanic</t>
  </si>
  <si>
    <t>Race/ethnicity unknown</t>
  </si>
  <si>
    <t>TOTAL</t>
  </si>
  <si>
    <t>Persistence</t>
  </si>
  <si>
    <t>Certificate/diploma</t>
  </si>
  <si>
    <t>Associate degrees</t>
  </si>
  <si>
    <t>Bachelor's degrees</t>
  </si>
  <si>
    <t>Master's degrees</t>
  </si>
  <si>
    <t>Post-Master's certificates</t>
  </si>
  <si>
    <t>Doctoral degrees</t>
  </si>
  <si>
    <t>First professional degrees</t>
  </si>
  <si>
    <t>First professional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</si>
  <si>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</si>
  <si>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</si>
  <si>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</si>
  <si>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</si>
  <si>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</si>
  <si>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</si>
  <si>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</si>
  <si>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</si>
  <si>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</si>
  <si>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</si>
  <si>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</si>
  <si>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</si>
  <si>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</si>
  <si>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</si>
  <si>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</si>
  <si>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</si>
  <si>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</si>
  <si>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</si>
  <si>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</si>
  <si>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</si>
  <si>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</si>
  <si>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Cooperative (work-study) program</t>
  </si>
  <si>
    <t>Cross-registration</t>
  </si>
  <si>
    <t>Distance learning</t>
  </si>
  <si>
    <t>Double major</t>
  </si>
  <si>
    <t>Dual enrollment</t>
  </si>
  <si>
    <t>English as a Second Language (ESL)</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</si>
  <si>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</si>
  <si>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</si>
  <si>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</si>
  <si>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</si>
  <si>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</si>
  <si>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</si>
  <si>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</si>
  <si>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</si>
  <si>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</si>
  <si>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</si>
  <si>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</si>
  <si>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</si>
  <si>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</si>
  <si>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</si>
  <si>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</si>
  <si>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</si>
  <si>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</si>
  <si>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</si>
  <si>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</si>
  <si>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</si>
  <si>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Library Collections</t>
  </si>
  <si>
    <t>Does an open admission policy, if reported, apply to transfer students?</t>
  </si>
  <si>
    <t>Number</t>
  </si>
  <si>
    <t>Minimum number of credits that transfers must complete at your institution to earn an associate degree:</t>
  </si>
  <si>
    <t>Describe other transfer credit policies:</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</si>
  <si>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</si>
  <si>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</si>
  <si>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</si>
  <si>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</si>
  <si>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</si>
  <si>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</si>
  <si>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</si>
  <si>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</si>
  <si>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</si>
  <si>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</si>
  <si>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</si>
  <si>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</si>
  <si>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</si>
  <si>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</si>
  <si>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</si>
  <si>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</si>
  <si>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</si>
  <si>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</si>
  <si>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</si>
  <si>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</si>
  <si>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</si>
  <si>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</si>
  <si>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</si>
  <si>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</si>
  <si>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</si>
  <si>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</si>
  <si>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</si>
  <si>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</si>
  <si>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</si>
  <si>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</si>
  <si>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</si>
  <si>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</si>
  <si>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</si>
  <si>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</si>
  <si>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</si>
  <si>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</si>
  <si>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</si>
  <si>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</si>
  <si>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</si>
  <si>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</si>
  <si>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</si>
  <si>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</si>
  <si>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Will you accept the Common Application distributed by the National Association of Secondary School Principals if submitted? </t>
  </si>
  <si>
    <t>Average</t>
  </si>
  <si>
    <t xml:space="preserve">Of the initial 1997 cohort, how many completed the program in more than five years but in six years or less (after August 31, 2002 and by August 31, 2003): </t>
  </si>
  <si>
    <t xml:space="preserve">Six-year graduation rate for 1997 cohort (question B10 divided by question B6): </t>
  </si>
  <si>
    <t>For Two-Year Institutions</t>
  </si>
  <si>
    <t>Please provide data for the 2000 cohort if available. If 2000 cohort data are not available, provide data for the 1999 cohort.</t>
  </si>
  <si>
    <t>2000 Cohort</t>
  </si>
  <si>
    <t>1999 Cohort</t>
  </si>
  <si>
    <t xml:space="preserve">Initial 2000 cohort, total of first-time, full-time degree/certificate-seeking students: </t>
  </si>
  <si>
    <t>Final 2000 cohort, after adjusting for allowable exclusions (Subtract question B13 from question B12):</t>
  </si>
  <si>
    <t xml:space="preserve">Of the initial 1999 cohort, how many did not persist and did not graduate for the following reasons: death, permanent disability, service in the armed forces, foreign aid service of the federal government, or official church missions; total allowable exclusions: </t>
  </si>
  <si>
    <t xml:space="preserve">Of the initial 1997 cohort, how many did not persist and did not graduate for the following reasons: death, permanent disability, service in the armed forces, foreign aid service of the federal government, or official church missions; total allowable exclusions: </t>
  </si>
  <si>
    <t xml:space="preserve">Of the initial 1996 cohort, how many did not persist and did not graduate for the following reasons: death, permanent disability, service in the armed forces, foreign aid service of the federal government, or official church missions; total allowable exclusions: </t>
  </si>
  <si>
    <t xml:space="preserve">Of the initial 2000 cohort, how many did not persist and did not graduate for the following reasons: death, permanent disability, service in the armed forces, foreign aid service of the federal government, or official church missions; total allowable exclusions: </t>
  </si>
  <si>
    <t>Open admission policy as described above for most students, but--</t>
  </si>
  <si>
    <t xml:space="preserve">    selective admission to some programs</t>
  </si>
  <si>
    <t xml:space="preserve">    selective admission for out-of-state students</t>
  </si>
  <si>
    <t>G.</t>
  </si>
  <si>
    <t>Annual Expenses</t>
  </si>
  <si>
    <t>Financial Aid</t>
  </si>
  <si>
    <t>I.</t>
  </si>
  <si>
    <t>Instructional Faculty and Class Size</t>
  </si>
  <si>
    <t>Degrees Conferred</t>
  </si>
  <si>
    <r>
      <t>Number of Enrolled Students Awarded Non-need-based Scholarships and Grants:</t>
    </r>
    <r>
      <rPr>
        <sz val="10"/>
        <rFont val="Arial"/>
        <family val="2"/>
      </rPr>
      <t xml:space="preserve">  List the number of degree-seeking full-time and less-than-full-time undergraduates who had no financial need and who were awarded institutional--not external--non-need-based scholarship or grant aid. Numbers should reflect the cohort awarded the dollars reported in H1.  Note:  In the chart below, students may be counted in more than one row, and full-time freshmen should also be counted as full-time undergraduates.</t>
    </r>
  </si>
  <si>
    <t>Incorporated into H1 above.</t>
  </si>
  <si>
    <t>Indicate your institution’s policy regarding institutional scholarship and grant aid for undergraduate degree-seeking nonresident aliens:</t>
  </si>
  <si>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</si>
  <si>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</si>
  <si>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</si>
  <si>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Degrees conferred between July 1, 2002 and June 30, 2003 (Reference: IPEDS Completions, Part A)</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</si>
  <si>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</si>
  <si>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</si>
  <si>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</si>
  <si>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Require for Some</t>
  </si>
  <si>
    <t>Consider if Submitted</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</si>
  <si>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val="single"/>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</si>
  <si>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</si>
  <si>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</si>
  <si>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</si>
  <si>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</si>
  <si>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</si>
  <si>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</si>
  <si>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</si>
  <si>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</si>
  <si>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</si>
  <si>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</si>
  <si>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</si>
  <si>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</si>
  <si>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</si>
  <si>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</si>
  <si>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</si>
  <si>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Total number with doctorate, first professional, or other terminal degree</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</si>
  <si>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</si>
  <si>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</si>
  <si>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</si>
  <si>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</si>
  <si>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</si>
  <si>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</si>
  <si>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</si>
  <si>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</si>
  <si>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</si>
  <si>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</si>
  <si>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</si>
  <si>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</si>
  <si>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</si>
  <si>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</si>
  <si>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</si>
  <si>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</si>
  <si>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</si>
  <si>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</si>
  <si>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</si>
  <si>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to 1.</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</si>
  <si>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</si>
  <si>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</si>
  <si>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</si>
  <si>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</si>
  <si>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</si>
  <si>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</si>
  <si>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</si>
  <si>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</si>
  <si>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</si>
  <si>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</si>
  <si>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Noncustodial (Divorced/Separated) Parent's Statement</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</si>
  <si>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</si>
  <si>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</si>
  <si>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</si>
  <si>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</si>
  <si>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</si>
  <si>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Types of Aid Available</t>
  </si>
  <si>
    <t>Loans</t>
  </si>
  <si>
    <t>FEDERAL DIRECT STUDENT LOAN PROGRAM (DIRECT LOAN)</t>
  </si>
  <si>
    <t>Direct Subsidized Stafford Loans</t>
  </si>
  <si>
    <t>Direct Unsubsidized Stafford Loans</t>
  </si>
  <si>
    <t>Direct PLUS Loans</t>
  </si>
  <si>
    <t>FEDERAL FAMILY EDUCATION LOAN PROGRAM (FFEL)</t>
  </si>
  <si>
    <t>FFEL Subsidized Stafford Loans</t>
  </si>
  <si>
    <t>FFEL Unsubsidized Stafford Loans</t>
  </si>
  <si>
    <t>FFEL PLUS Loans</t>
  </si>
  <si>
    <t>Federal Perkins Loans</t>
  </si>
  <si>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</si>
  <si>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</si>
  <si>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</si>
  <si>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</si>
  <si>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</si>
  <si>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</si>
  <si>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</si>
  <si>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</si>
  <si>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</si>
  <si>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</si>
  <si>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</si>
  <si>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</si>
  <si>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</si>
  <si>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Report the number of holdings at the end of the 2002-03 fiscal year for each of the categories below. Refer to the Academic Libraries Survey, Section D "Library Collections," lines 22-26, column 2 for corresponding equivalents.</t>
  </si>
  <si>
    <t>Books, serial backfiles, and other paper materials (including government documents) [line 22]:</t>
  </si>
  <si>
    <t>Current serial subscriptions [line 26]:</t>
  </si>
  <si>
    <t>Microforms [line 24]:</t>
  </si>
  <si>
    <t>Audiovisual materials [line 25]:</t>
  </si>
  <si>
    <t>E8</t>
  </si>
  <si>
    <t>E-books [line 23]:</t>
  </si>
  <si>
    <t>Percentages of first-time, first-year (freshman) students and all degree-seeking undergraduates enrolled in fall 2003 who fit the following categories:</t>
  </si>
  <si>
    <t>Provide 2004-2005 academic year costs of attendance for the following categories that are applicable to your institution.</t>
  </si>
  <si>
    <t xml:space="preserve">If “yes,” are supplemental forms required? </t>
  </si>
  <si>
    <t xml:space="preserve">Is your college a member of the Common Application Group? </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</si>
  <si>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</si>
  <si>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</si>
  <si>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</si>
  <si>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</si>
  <si>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</si>
  <si>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</si>
  <si>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</si>
  <si>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</si>
  <si>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</si>
  <si>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</si>
  <si>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</si>
  <si>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</si>
  <si>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</si>
  <si>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</si>
  <si>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</si>
  <si>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</si>
  <si>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</si>
  <si>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</si>
  <si>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</si>
  <si>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</si>
  <si>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</si>
  <si>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</si>
  <si>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</si>
  <si>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</si>
  <si>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</si>
  <si>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</si>
  <si>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</si>
  <si>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</si>
  <si>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</si>
  <si>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</si>
  <si>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</si>
  <si>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</si>
  <si>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</si>
  <si>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</si>
  <si>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</si>
  <si>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</si>
  <si>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</si>
  <si>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</si>
  <si>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</si>
  <si>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</si>
  <si>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</si>
  <si>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</si>
  <si>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</si>
  <si>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</si>
  <si>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</si>
  <si>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</si>
  <si>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val="single"/>
        <sz val="9"/>
        <rFont val="Arial"/>
        <family val="2"/>
      </rPr>
      <t>exclude PLUS loans, unsubsidized loans, and private alternative loans</t>
    </r>
    <r>
      <rPr>
        <sz val="9"/>
        <rFont val="Arial"/>
        <family val="2"/>
      </rPr>
      <t>)</t>
    </r>
  </si>
  <si>
    <r>
      <t xml:space="preserve">The average financial aid package of those in line </t>
    </r>
    <r>
      <rPr>
        <b/>
        <sz val="9"/>
        <rFont val="Arial"/>
        <family val="2"/>
      </rPr>
      <t>d</t>
    </r>
    <r>
      <rPr>
        <sz val="9"/>
        <rFont val="Arial"/>
        <family val="2"/>
      </rPr>
      <t>. Exclude any resources that were awarded to replace EFC (</t>
    </r>
    <r>
      <rPr>
        <u val="single"/>
        <sz val="9"/>
        <rFont val="Arial"/>
        <family val="2"/>
      </rPr>
      <t>PLUS loans, unsubsidized loans, and private alternative loans</t>
    </r>
    <r>
      <rPr>
        <sz val="9"/>
        <rFont val="Arial"/>
        <family val="2"/>
      </rPr>
      <t>)</t>
    </r>
  </si>
  <si>
    <r>
      <t>Average need-based self-help award (</t>
    </r>
    <r>
      <rPr>
        <u val="single"/>
        <sz val="9"/>
        <rFont val="Arial"/>
        <family val="2"/>
      </rPr>
      <t>excluding PLUS loans, unsubsidized loans, and private alternative loans</t>
    </r>
    <r>
      <rPr>
        <sz val="9"/>
        <rFont val="Arial"/>
        <family val="2"/>
      </rPr>
      <t xml:space="preserve">) of those in line </t>
    </r>
    <r>
      <rPr>
        <b/>
        <sz val="9"/>
        <rFont val="Arial"/>
        <family val="2"/>
      </rPr>
      <t>f</t>
    </r>
  </si>
  <si>
    <r>
      <t xml:space="preserve">*Veteran’s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</si>
  <si>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*Visually impaired: </t>
    </r>
    <r>
      <rPr>
        <sz val="10"/>
        <color indexed="8"/>
        <rFont val="Arial"/>
        <family val="2"/>
      </rPr>
      <t>Any person whose sight loss is not correctable and is sufficiently severe as to adversely affect educational performance.</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</si>
  <si>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</si>
  <si>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r>
      <t xml:space="preserve">Wait list: </t>
    </r>
    <r>
      <rPr>
        <sz val="10"/>
        <color indexed="8"/>
        <rFont val="Arial"/>
        <family val="2"/>
      </rPr>
      <t xml:space="preserve">List of students who meet the admission requirements but will only be offered a place in the class if space becomes available. </t>
    </r>
  </si>
  <si>
    <r>
      <t xml:space="preserve">*Summer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</si>
  <si>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</si>
  <si>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</si>
  <si>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</si>
  <si>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</si>
  <si>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</si>
  <si>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</si>
  <si>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</si>
  <si>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</si>
  <si>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</si>
  <si>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</si>
  <si>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</si>
  <si>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</si>
  <si>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</si>
  <si>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</si>
  <si>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</si>
  <si>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</si>
  <si>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</si>
  <si>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</si>
  <si>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</si>
  <si>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</si>
  <si>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</si>
  <si>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</si>
  <si>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</si>
  <si>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</si>
  <si>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</si>
  <si>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</si>
  <si>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</si>
  <si>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</si>
  <si>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</si>
  <si>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</si>
  <si>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r>
      <t xml:space="preserve">Institutional Enrollment - Men and Women </t>
    </r>
    <r>
      <rPr>
        <sz val="10"/>
        <rFont val="Arial"/>
        <family val="2"/>
      </rPr>
      <t>Provide numbers of students for each of the following categories as of the institution's official fall reporting date or as of October 15, 2003.</t>
    </r>
  </si>
  <si>
    <r>
      <t xml:space="preserve">Enrollment by Racial/Ethnic Category. </t>
    </r>
    <r>
      <rPr>
        <sz val="10"/>
        <rFont val="Arial"/>
        <family val="2"/>
      </rPr>
      <t>Provide numbers of undergraduate students for each of the following categories as of the institution's official fall reporting date or as of October 15, 2003. Include international students only in the category "Nonresident aliens." Complete the "Total Undergraduates" column only if you cannot provide data for the first two columns.</t>
    </r>
  </si>
  <si>
    <t>Number of degrees awarded from July 1, 2002 to June 30, 2003</t>
  </si>
  <si>
    <t>Please provide data for the fall 1997 cohort if available. If fall 1997 cohort data are 
not available, provide data for the fall 1996 cohort.</t>
  </si>
  <si>
    <t>Fall 1997 Cohort</t>
  </si>
  <si>
    <t>Fall 1996 Cohort</t>
  </si>
  <si>
    <t>Report for the cohort of full-time first-time bachelor's (or equivalent) degree-seeking undergraduate students who entered in fall 1997. Include in the cohort those who entered your institution during the summer term preceding fall 1997.</t>
  </si>
  <si>
    <t>Initial 1997 cohort of first-time, full-time bachelor's (or equivalent) degree-seeking undergraduate students; total all students:</t>
  </si>
  <si>
    <t>Final 1997 cohort, after adjusting for allowable exclusions: (subtract question B5 from question B4)</t>
  </si>
  <si>
    <t xml:space="preserve">Of the initial 1997 cohort, how many completed the program in four years or less (by August 31, 2001): </t>
  </si>
  <si>
    <t xml:space="preserve">Of the initial 1997 cohort, how many completed the program in more than four years but in five years or less (after August 31, 2001 and by August 31, 2002): </t>
  </si>
  <si>
    <t>SAT I or ACT--ACT preferred</t>
  </si>
  <si>
    <t>SAT I and SAT II</t>
  </si>
  <si>
    <t>SAT I and SAT II or ACT</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</si>
  <si>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</si>
  <si>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</si>
  <si>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</si>
  <si>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Foreign Student’s Financial Aid Application</t>
  </si>
  <si>
    <t>Foreign Student’s Certification of Finances</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</si>
  <si>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</si>
  <si>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</si>
  <si>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</si>
  <si>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</si>
  <si>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</si>
  <si>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</si>
  <si>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</si>
  <si>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</si>
  <si>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</si>
  <si>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</si>
  <si>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</si>
  <si>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Military science and technologies</t>
  </si>
  <si>
    <t>28 and 29</t>
  </si>
  <si>
    <t>Natural resources/environmental science</t>
  </si>
  <si>
    <t>Parks and recreation</t>
  </si>
  <si>
    <t>Personal and miscellaneous services</t>
  </si>
  <si>
    <t>Philosophy, religion, theology</t>
  </si>
  <si>
    <t>38 and 39</t>
  </si>
  <si>
    <t>Physical sciences</t>
  </si>
  <si>
    <t>40 and 41</t>
  </si>
  <si>
    <t>Protective services/public administration</t>
  </si>
  <si>
    <t>43 and 44</t>
  </si>
  <si>
    <t>Psychology</t>
  </si>
  <si>
    <t>Social sciences and history</t>
  </si>
  <si>
    <t>Trade and industry</t>
  </si>
  <si>
    <t>46, 47, 48, and 49</t>
  </si>
  <si>
    <t>Visual and performing arts</t>
  </si>
  <si>
    <t>Other</t>
  </si>
  <si>
    <t>Name of College/University:</t>
  </si>
  <si>
    <t xml:space="preserve">Must reply by (date):  </t>
  </si>
  <si>
    <t xml:space="preserve">No set date:  </t>
  </si>
  <si>
    <r>
      <t xml:space="preserve">*Academic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</si>
  <si>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</si>
  <si>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</si>
  <si>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t>Questions were reworded slightly for clarification. The term “gift aid” was replaced with “scholarship or grant aid” and “received” was replaced with “awarded.”</t>
  </si>
  <si>
    <t>In H1, the row heading “State (Scholarship/Grants)” was defined to include scholarships and grants from all states, not only the state in which your institution is located.</t>
  </si>
  <si>
    <t>In H2b, the question was refined to include only students who applied for need-based financial aid.</t>
  </si>
  <si>
    <t>In H2i, financial aid awarded in excess of need is to be excluded.</t>
  </si>
  <si>
    <t>H2A “Number of Enrolled Students Awarded Non-need-based Scholarships and Grants” was refined to include only institutional aid.</t>
  </si>
  <si>
    <r>
      <t xml:space="preserve">White, non-Hispanic: </t>
    </r>
    <r>
      <rPr>
        <sz val="10"/>
        <color indexed="8"/>
        <rFont val="Arial"/>
        <family val="2"/>
      </rPr>
      <t>A person having origins in any of the original peoples of Europe, North Africa, or the Middle East (except those of Hispanic origin).</t>
    </r>
  </si>
  <si>
    <r>
      <t xml:space="preserve">*Women’s center: </t>
    </r>
    <r>
      <rPr>
        <sz val="10"/>
        <color indexed="8"/>
        <rFont val="Arial"/>
        <family val="2"/>
      </rPr>
      <t>Center with programs, academic activities, and/or services intended to promote an understanding of the evolving roles of women.</t>
    </r>
  </si>
  <si>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</si>
  <si>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</si>
  <si>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</si>
  <si>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</si>
  <si>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</si>
  <si>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</si>
  <si>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</si>
  <si>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</si>
  <si>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</si>
  <si>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</si>
  <si>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</si>
  <si>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</si>
  <si>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</si>
  <si>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</si>
  <si>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</si>
  <si>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</si>
  <si>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</si>
  <si>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If yes, place check marks in the appropriate boxes below to reflect your institution’s policies for use in admission.</t>
  </si>
  <si>
    <r>
      <t>In addition</t>
    </r>
    <r>
      <rPr>
        <sz val="10"/>
        <color indexed="8"/>
        <rFont val="Arial"/>
        <family val="2"/>
      </rPr>
      <t>, does your institution use applicants' test scores for placement or counseling?</t>
    </r>
  </si>
  <si>
    <t>Placement</t>
  </si>
  <si>
    <t>Counseling</t>
  </si>
  <si>
    <t>C8B</t>
  </si>
  <si>
    <t>PLACEMENT</t>
  </si>
  <si>
    <t>SAT I or ACT</t>
  </si>
  <si>
    <t>Yes</t>
  </si>
  <si>
    <t>No</t>
  </si>
  <si>
    <r>
      <t xml:space="preserve">First-time, first-year, (freshmen) students: </t>
    </r>
    <r>
      <rPr>
        <sz val="10"/>
        <rFont val="Arial"/>
        <family val="2"/>
      </rPr>
      <t>Provide the number of degree-seeking, first-time, first-year students who applied, were admitted, and enrolled (full- or part-time) in fall 2003.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r>
  </si>
  <si>
    <t>If yes, please answer the questions below for fall 2003 admissions:</t>
  </si>
  <si>
    <r>
      <t xml:space="preserve">Provide percentages for </t>
    </r>
    <r>
      <rPr>
        <b/>
        <sz val="10"/>
        <color indexed="8"/>
        <rFont val="Arial"/>
        <family val="2"/>
      </rPr>
      <t>ALL enrolled, degree-seeking, full-time and part-time, first-time, first-year (freshman)</t>
    </r>
    <r>
      <rPr>
        <sz val="10"/>
        <color indexed="8"/>
        <rFont val="Arial"/>
        <family val="2"/>
      </rPr>
      <t xml:space="preserve"> </t>
    </r>
    <r>
      <rPr>
        <b/>
        <sz val="10"/>
        <color indexed="8"/>
        <rFont val="Arial"/>
        <family val="2"/>
      </rPr>
      <t xml:space="preserve">students </t>
    </r>
    <r>
      <rPr>
        <sz val="10"/>
        <color indexed="8"/>
        <rFont val="Arial"/>
        <family val="2"/>
      </rPr>
      <t>enrolled in fall 2003, including students who began studies during summer, international students/nonresident aliens, and students admitted under special arrangements.</t>
    </r>
  </si>
  <si>
    <r>
      <t xml:space="preserve">Percent and number of first-time, first-year (freshman) students enrolled in fall 2003 who submitted national standardized (SAT/ACT) test scores.  </t>
    </r>
    <r>
      <rPr>
        <sz val="10"/>
        <color indexed="8"/>
        <rFont val="Arial"/>
        <family val="2"/>
      </rPr>
      <t xml:space="preserve">Include information for </t>
    </r>
    <r>
      <rPr>
        <b/>
        <sz val="10"/>
        <color indexed="8"/>
        <rFont val="Arial"/>
        <family val="2"/>
      </rPr>
      <t>ALL enrolled, degree-seeking, first-time, first-year (freshman) students who submitted test scores</t>
    </r>
    <r>
      <rPr>
        <sz val="10"/>
        <color indexed="8"/>
        <rFont val="Arial"/>
        <family val="2"/>
      </rPr>
      <t>.  Do not include partial test scores (e.g., mathematics scores but not verbal for a category of students) or combine other standardized test results (such as TOEFL) in this item.  SAT scores should be recentered scores.  The 25th percentile is the score that 25 percent scored at or below; the 75th percentile score is the one that 25 percent scored at or above.</t>
    </r>
  </si>
  <si>
    <t xml:space="preserve">Top half + </t>
  </si>
  <si>
    <t>bottom half = 100%</t>
  </si>
  <si>
    <t>For the Fall 2003 entering class:</t>
  </si>
  <si>
    <t>Provide the number of students who applied, were admitted, and enrolled as degree-seeking transfer students in fall 2003.</t>
  </si>
  <si>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</si>
  <si>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</si>
  <si>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</si>
  <si>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</si>
  <si>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</si>
  <si>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val="single"/>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</si>
  <si>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</si>
  <si>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val="single"/>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</si>
  <si>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</si>
  <si>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</si>
  <si>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</si>
  <si>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</si>
  <si>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Provide the percentage of the 2003 undergraduate class who graduated between July 1, 2002 and June 30, 2003 and borrowed at any time through any loan programs (federal, state, subsidized, unsubsidized, private, etc.; exclude parent loans). Include only students who borrowed while enrolled at your institution.</t>
  </si>
  <si>
    <t xml:space="preserve">Report the average per-borrower cumulative undergraduate indebtedness of those in line H4.  Do not include money borrowed at other institutions:  </t>
  </si>
  <si>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</si>
  <si>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</si>
  <si>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</si>
  <si>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</si>
  <si>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</si>
  <si>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</si>
  <si>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Please report the number of instructional faculty members in each category for Fall 2003.</t>
  </si>
  <si>
    <t>Report the Fall 2003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 level students. Do not count undergraduate or graduate student teaching assistants as faculty.</t>
  </si>
  <si>
    <t>Fall 2003 Student to Faculty ratio</t>
  </si>
  <si>
    <t>In the table below, please use the following definitions to report information about the size of classes and class sections offered in the Fall 2003 term.</t>
  </si>
  <si>
    <t xml:space="preserve">Using the above definitions, please report for each of the following class-size intervals the number of class sections and class subsections offered in Fall 2003. For example, a lecture class with 800 students who met at another time in 40 separate labs with 20 students should be counted once in the “100+” column in the class section column and 40 times under the “20-29” column of the class subsections table. </t>
  </si>
  <si>
    <t>1</t>
  </si>
  <si>
    <t>52</t>
  </si>
  <si>
    <t>19</t>
  </si>
  <si>
    <t>29</t>
  </si>
  <si>
    <t>45 and 54</t>
  </si>
  <si>
    <t>CIP 2000 Categories to Include</t>
  </si>
  <si>
    <t>Common Data Set Definitions</t>
  </si>
  <si>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</si>
  <si>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</si>
  <si>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</si>
  <si>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</si>
  <si>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</si>
  <si>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 professional certificate (postdegree): </t>
    </r>
    <r>
      <rPr>
        <sz val="10"/>
        <color indexed="8"/>
        <rFont val="Arial"/>
        <family val="2"/>
      </rPr>
      <t>An award that requires completion of an organized program of study designed for persons who have completed the first professional degree. Examples could be refresher courses or additional units of study in a specialty or subspecialty.</t>
    </r>
  </si>
  <si>
    <r>
      <t xml:space="preserve">First professional degree: </t>
    </r>
    <r>
      <rPr>
        <sz val="10"/>
        <color indexed="8"/>
        <rFont val="Arial"/>
        <family val="2"/>
      </rPr>
      <t>An award in one of the following fields: Chiropractic (DC, DCM), dentistry (DDS, DMD), medicine (MD), optometry (OD), osteopathic medicine (DO), rabbinical and Talmudic studies (MHL, Rav), Pharmacy (BPharm, PharmD), podiatry (PodD, DP, DPM), veterinary medicine (DVM), law (LLB, JD), divinity/ministry (BD, MDiv).</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</si>
  <si>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</si>
  <si>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</si>
  <si>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</si>
  <si>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</si>
  <si>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</si>
  <si>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</si>
  <si>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</si>
  <si>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</si>
  <si>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</si>
  <si>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t>SAT I or ACT (no preference)</t>
  </si>
  <si>
    <t>SAT I or ACT--SAT I preferred</t>
  </si>
  <si>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</si>
  <si>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</si>
  <si>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</si>
  <si>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</si>
  <si>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</si>
  <si>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</si>
  <si>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</si>
  <si>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</si>
  <si>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</si>
  <si>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</si>
  <si>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</si>
  <si>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</si>
  <si>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</si>
  <si>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</si>
  <si>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</si>
  <si>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</si>
  <si>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</si>
  <si>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</si>
  <si>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Secondary school record</t>
  </si>
  <si>
    <t>Class rank</t>
  </si>
  <si>
    <t>Recommendation(s)</t>
  </si>
  <si>
    <t>Standardized test scores</t>
  </si>
  <si>
    <t>Essay</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</si>
  <si>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</si>
  <si>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</si>
  <si>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</si>
  <si>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</si>
  <si>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</si>
  <si>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</si>
  <si>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</si>
  <si>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</si>
  <si>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</si>
  <si>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</si>
  <si>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</si>
  <si>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</si>
  <si>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</si>
  <si>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</si>
  <si>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</si>
  <si>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</si>
  <si>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</si>
  <si>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Number submitting ACT scores</t>
  </si>
  <si>
    <t>25th Percentile</t>
  </si>
  <si>
    <t>75th Percentile</t>
  </si>
  <si>
    <t>SAT I Verbal</t>
  </si>
  <si>
    <t>SAT I Math</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</si>
  <si>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</si>
  <si>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</si>
  <si>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</si>
  <si>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</si>
  <si>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</si>
  <si>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</si>
  <si>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</si>
  <si>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</si>
  <si>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</si>
  <si>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</si>
  <si>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</si>
  <si>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</si>
  <si>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</si>
  <si>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</si>
  <si>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</si>
  <si>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</si>
  <si>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</si>
  <si>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</si>
  <si>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</si>
  <si>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</si>
  <si>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</si>
  <si>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</si>
  <si>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</si>
  <si>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</si>
  <si>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</si>
  <si>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If tuition and fees vary by undergraduate instructional program, describe briefly:</t>
  </si>
  <si>
    <r>
      <t>Indebtedness</t>
    </r>
    <r>
      <rPr>
        <sz val="10"/>
        <color indexed="8"/>
        <rFont val="Arial"/>
        <family val="2"/>
      </rPr>
      <t xml:space="preserve">: Aggregate dollar amount borrowed through any loan programs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</si>
  <si>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t>Percent in bottom half of high school graduating class</t>
  </si>
  <si>
    <t>Percent in bottom quarter of high school graduating class</t>
  </si>
  <si>
    <t>Percent who had GPA of 3.0 and higher</t>
  </si>
  <si>
    <t>Percent who had GPA between 2.0 and 2.99</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</si>
  <si>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</si>
  <si>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</si>
  <si>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</si>
  <si>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</si>
  <si>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</si>
  <si>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</si>
  <si>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</si>
  <si>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</si>
  <si>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</si>
  <si>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</si>
  <si>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</si>
  <si>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</si>
  <si>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</si>
  <si>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</si>
  <si>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</si>
  <si>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</si>
  <si>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</si>
  <si>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</si>
  <si>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</si>
  <si>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</si>
  <si>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</si>
  <si>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</si>
  <si>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</si>
  <si>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</si>
  <si>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</si>
  <si>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</si>
  <si>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</si>
  <si>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</si>
  <si>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</si>
  <si>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</si>
  <si>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</si>
  <si>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</si>
  <si>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</si>
  <si>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</si>
  <si>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</si>
  <si>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</si>
  <si>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</si>
  <si>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</si>
  <si>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</si>
  <si>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</si>
  <si>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</si>
  <si>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</si>
  <si>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</si>
  <si>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</si>
  <si>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</si>
  <si>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</si>
  <si>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</si>
  <si>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</si>
  <si>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</si>
  <si>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CHANGES TO THE CDS FOR 2003-2004</t>
  </si>
  <si>
    <t>NEW ITEMS</t>
  </si>
  <si>
    <t>A0.</t>
  </si>
  <si>
    <r>
      <t>Respondent Information:</t>
    </r>
    <r>
      <rPr>
        <sz val="10"/>
        <rFont val="Times New Roman"/>
        <family val="1"/>
      </rPr>
      <t xml:space="preserve"> This item collects respondent name and contact information in case questions arise. (This information will not be published.) It also requests the Web address of CDSs posted online for use by data collectors.</t>
    </r>
  </si>
  <si>
    <t>CHANGED ITEMS</t>
  </si>
  <si>
    <t>B4. - B21.</t>
  </si>
  <si>
    <r>
      <t xml:space="preserve">Graduation Rates: </t>
    </r>
    <r>
      <rPr>
        <sz val="10"/>
        <rFont val="Times New Roman"/>
        <family val="1"/>
      </rPr>
      <t>Bachelor’s or equivalent program data may be provided for the fall 1997 cohort else the fall 1996 cohort depending upon the timing of the data request and the availability of the data. Likewise for two-year institutions, data may be provided for the 2000 cohort else the 1999 cohort.</t>
    </r>
  </si>
  <si>
    <t>E4. - E8.</t>
  </si>
  <si>
    <r>
      <t>Library Collections:</t>
    </r>
    <r>
      <rPr>
        <sz val="10"/>
        <rFont val="Times New Roman"/>
        <family val="1"/>
      </rPr>
      <t xml:space="preserve"> This item now references questions and definitions used in the most recent Academic Libraries Survey.</t>
    </r>
  </si>
  <si>
    <t>H.</t>
  </si>
  <si>
    <t>Financial Aid:</t>
  </si>
  <si>
    <t>J.</t>
  </si>
  <si>
    <r>
      <t>Degrees Conferred:</t>
    </r>
    <r>
      <rPr>
        <sz val="10"/>
        <rFont val="Times New Roman"/>
        <family val="1"/>
      </rPr>
      <t xml:space="preserve"> CIP 2000’s two-digit categories are now listed alongside those for CIP 1990.</t>
    </r>
  </si>
  <si>
    <t>ANNUAL UPDATES (e.g., changes to years, etc.)</t>
  </si>
  <si>
    <t>B.</t>
  </si>
  <si>
    <t>Enrollment and Persistence</t>
  </si>
  <si>
    <t>C.</t>
  </si>
  <si>
    <t>First-time, First-Year (Freshman) Admission</t>
  </si>
  <si>
    <t>D.</t>
  </si>
  <si>
    <t>Transfer Admission</t>
  </si>
  <si>
    <t>F1.</t>
  </si>
  <si>
    <t>Student Life</t>
  </si>
  <si>
    <t xml:space="preserve">First-time, first-year (freshman) students </t>
  </si>
  <si>
    <t>Percent who are from out of state (exclude international/nonresident aliens)</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</si>
  <si>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</si>
  <si>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</si>
  <si>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</si>
  <si>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</si>
  <si>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</si>
  <si>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</si>
  <si>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</si>
  <si>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</si>
  <si>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</si>
  <si>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</si>
  <si>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</si>
  <si>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</si>
  <si>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</si>
  <si>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</si>
  <si>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</si>
  <si>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</si>
  <si>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</si>
  <si>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</si>
  <si>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</si>
  <si>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</si>
  <si>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</si>
  <si>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</si>
  <si>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Books are accessible through the library's catalog</t>
  </si>
  <si>
    <t>Current serial subscriptions</t>
  </si>
  <si>
    <t>Microforms</t>
  </si>
  <si>
    <t>Audiovisual materials</t>
  </si>
  <si>
    <t>Percentages of studentswho fit the following categories</t>
  </si>
  <si>
    <t>Activities offered Identify those programs available</t>
  </si>
  <si>
    <t>Housing</t>
  </si>
  <si>
    <t xml:space="preserve">Undergraduate full-time tuition, required fees, room and board </t>
  </si>
  <si>
    <t>Do tuition and fees vary by year of study</t>
  </si>
  <si>
    <t>If tuition and fees vary by undergraduate instructional program, describe briefly</t>
  </si>
  <si>
    <t>Estimated expenses for a full-time undergraduate student</t>
  </si>
  <si>
    <t>Number of Enrolled Students Receiving Aid</t>
  </si>
  <si>
    <t>Needs-analysis methodology</t>
  </si>
  <si>
    <t xml:space="preserve">Percent of the 2001 undergraduate class who graduatedand borrowed through any loan programs </t>
  </si>
  <si>
    <t>Average per-borrower cumulative undergraduate</t>
  </si>
  <si>
    <t>Aid to Undergraduate Degree-seeking Nonresident Aliens</t>
  </si>
  <si>
    <t>Financial aid policy for undergraduate aliens</t>
  </si>
  <si>
    <t>Financial aid forms for domestic applicants</t>
  </si>
  <si>
    <t>Financial aid forms for nonresident alien</t>
  </si>
  <si>
    <t>Filing dates for first-year (freshman) students</t>
  </si>
  <si>
    <t>Notification dates for freshman</t>
  </si>
  <si>
    <t>Reply dates</t>
  </si>
  <si>
    <t>Awarding institutional aid criteria</t>
  </si>
  <si>
    <t>Number of instructional faculty</t>
  </si>
  <si>
    <t xml:space="preserve">Degrees conferred </t>
  </si>
  <si>
    <t>Common Data Set 2003-2004</t>
  </si>
  <si>
    <t>New Jersey Institute of Technology</t>
  </si>
  <si>
    <t>University Heights</t>
  </si>
  <si>
    <t>Newark, NJ 07102-1982</t>
  </si>
  <si>
    <t>973-596-3000</t>
  </si>
  <si>
    <t>www.njit.edu</t>
  </si>
  <si>
    <t>973-596-3300</t>
  </si>
  <si>
    <t>1-800-925-NJIT</t>
  </si>
  <si>
    <t>973-802-1854</t>
  </si>
  <si>
    <t>admissions@njit.edu</t>
  </si>
  <si>
    <t>www.njit.edu/Admissions/applyu.htm</t>
  </si>
  <si>
    <t>X</t>
  </si>
  <si>
    <t>Must reply by May 1 or within __2___ weeks if notified thereafter</t>
  </si>
  <si>
    <t>1 Semester</t>
  </si>
  <si>
    <t>6/1 (5/1  Arch)</t>
  </si>
  <si>
    <t>Rolling</t>
  </si>
  <si>
    <t>C</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</si>
  <si>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</si>
  <si>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 xml:space="preserve">Hispanic: </t>
    </r>
    <r>
      <rPr>
        <sz val="10"/>
        <color indexed="8"/>
        <rFont val="Arial"/>
        <family val="2"/>
      </rPr>
      <t>A person of Mexican, Puerto Rican, Cuban, Central or South American, or other Spanish culture or origin, regardless of race.</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</si>
  <si>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</si>
  <si>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</si>
  <si>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</si>
  <si>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</si>
  <si>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</si>
  <si>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</si>
  <si>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r>
      <t xml:space="preserve">Master’s degree: </t>
    </r>
    <r>
      <rPr>
        <sz val="10"/>
        <color indexed="8"/>
        <rFont val="Arial"/>
        <family val="2"/>
      </rPr>
      <t>An award that requires the successful completion of a program of study of at least the full-time equivalent of one but not more than two academic years of work beyond the bachelor’s degree.</t>
    </r>
  </si>
  <si>
    <r>
      <t xml:space="preserve">Minority affiliation (as admission factor): </t>
    </r>
    <r>
      <rPr>
        <sz val="10"/>
        <color indexed="8"/>
        <rFont val="Arial"/>
        <family val="2"/>
      </rPr>
      <t>Special consideration in the admission process for members of designated racial/ethnic minority groups.</t>
    </r>
  </si>
  <si>
    <r>
      <t xml:space="preserve">*Minority student center: </t>
    </r>
    <r>
      <rPr>
        <sz val="10"/>
        <color indexed="8"/>
        <rFont val="Arial"/>
        <family val="2"/>
      </rPr>
      <t>Center with programs, activities, and/or services intended to enhance the college experience of students of color.</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</si>
  <si>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</si>
  <si>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*On-campus day care: </t>
    </r>
    <r>
      <rPr>
        <sz val="10"/>
        <color indexed="8"/>
        <rFont val="Arial"/>
        <family val="2"/>
      </rPr>
      <t>Licensed day care for students’ children (usually age 3 and up); usually for a fee.</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</si>
  <si>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</si>
  <si>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</si>
  <si>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</si>
  <si>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</si>
  <si>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</si>
  <si>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</si>
  <si>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</si>
  <si>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</si>
  <si>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*Community service program: </t>
    </r>
    <r>
      <rPr>
        <sz val="10"/>
        <color indexed="8"/>
        <rFont val="Arial"/>
        <family val="2"/>
      </rPr>
      <t>Referral center for students wishing to perform volunteer work in the community or participate in volunteer activities coordinated by academic departments.</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</si>
  <si>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</si>
  <si>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</si>
  <si>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</si>
  <si>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</si>
  <si>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Cooperative (work-study plan) program: </t>
    </r>
    <r>
      <rPr>
        <sz val="10"/>
        <color indexed="8"/>
        <rFont val="Arial"/>
        <family val="2"/>
      </rPr>
      <t>A program that provides for alternate class attendance and employment in business, industry, or government.</t>
    </r>
  </si>
  <si>
    <r>
      <t xml:space="preserve">*Counseling service: </t>
    </r>
    <r>
      <rPr>
        <sz val="10"/>
        <color indexed="8"/>
        <rFont val="Arial"/>
        <family val="2"/>
      </rPr>
      <t>Activities designed to assist students in making plans and decisions related to their education, career, or personal development.</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</si>
  <si>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</si>
  <si>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</si>
  <si>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</si>
  <si>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</si>
  <si>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</si>
  <si>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</si>
  <si>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</si>
  <si>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*Religious counseling: </t>
    </r>
    <r>
      <rPr>
        <sz val="10"/>
        <color indexed="8"/>
        <rFont val="Arial"/>
        <family val="2"/>
      </rPr>
      <t>One-on-one or group counseling with trained professionals for students who want to explore religious problems or issues.</t>
    </r>
  </si>
  <si>
    <r>
      <t xml:space="preserve">*Remedial services: </t>
    </r>
    <r>
      <rPr>
        <sz val="10"/>
        <color indexed="8"/>
        <rFont val="Arial"/>
        <family val="2"/>
      </rPr>
      <t>Instructional courses designed for students deficient in the general competencies necessary for a regular postsecondary curriculum and educational setting.</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</si>
  <si>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</si>
  <si>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</si>
  <si>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</si>
  <si>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</si>
  <si>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</si>
  <si>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</si>
  <si>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The following definition of instructional faculty is used by the American Association of University Professors (AAUP) in its annual Faculty Compensation Survey. Instructional Faculty is defined as those members of the instructional-research staff whose major regular assignment is instruction, including those with released time for research. Institutions are asked to EXCLUDE:
(a) instructional faculty in preclinical and clinical medicine
(b) administrative officers with titles such as dean of students, librarian, registrar, coach, and the like, even though they may devote part of their time to classroom instruction and may have faculty status, 
(c) undergraduate or graduate students who assist in the instruction of courses, but have titles such as teaching assistant, teaching fellow, and the like
(d) faculty on leave without pay, and
(e) replacement faculty for faculty on sabbatical leave.</t>
    </r>
  </si>
  <si>
    <r>
      <t>Full-time:</t>
    </r>
    <r>
      <rPr>
        <sz val="9"/>
        <rFont val="Arial"/>
        <family val="2"/>
      </rPr>
      <t xml:space="preserve"> faculty employed on a full-time basis</t>
    </r>
  </si>
  <si>
    <r>
      <t>Part-time:</t>
    </r>
    <r>
      <rPr>
        <sz val="9"/>
        <rFont val="Arial"/>
        <family val="2"/>
      </rPr>
      <t xml:space="preserve"> faculty teaching less than two semesters, three quarters, two trimesters, or two four-month sessions. Also includes adjuncts and part-time instructors. </t>
    </r>
  </si>
  <si>
    <r>
      <t>Minority faculty:</t>
    </r>
    <r>
      <rPr>
        <sz val="9"/>
        <rFont val="Arial"/>
        <family val="2"/>
      </rPr>
      <t xml:space="preserve"> includes faculty who designate themselves as black, non-Hispanic; American Indian or Alaskan native; Asian or Pacific Islander; or Hispanic.</t>
    </r>
  </si>
  <si>
    <r>
      <t>Doctorate:</t>
    </r>
    <r>
      <rPr>
        <sz val="9"/>
        <rFont val="Arial"/>
        <family val="2"/>
      </rPr>
      <t xml:space="preserve"> includes such degrees as Doctor of Education, Doctor of Juridical Science, Doctor of Public Health, and Doctor of Philosophy degree in any field such as agronomy, food technology, education, engineering, public administration, ophthalmology, or radiology.</t>
    </r>
  </si>
  <si>
    <r>
      <t>First-professional:</t>
    </r>
    <r>
      <rPr>
        <sz val="9"/>
        <rFont val="Arial"/>
        <family val="2"/>
      </rPr>
      <t xml:space="preserve"> includes the fields of dentistry (DDS or DMD), medicine (MD), optometry (OD), osteopathic medicine (DO), pharmacy (DPharm or BPharm), podiatric medicine (DPM), veterinary medicine (DVM), chiropractic (DC or DCM), law (JD) and theological professions (MDiv, MHL).</t>
    </r>
  </si>
  <si>
    <r>
      <t>Terminal degree:</t>
    </r>
    <r>
      <rPr>
        <sz val="9"/>
        <rFont val="Arial"/>
        <family val="2"/>
      </rPr>
      <t xml:space="preserve"> the highest degree in a field: example, M. Arch (architecture) and MFA (master of fine arts).</t>
    </r>
  </si>
  <si>
    <t>Non-need student loans</t>
  </si>
  <si>
    <t>Non-need parent loans</t>
  </si>
  <si>
    <t>Non-need work</t>
  </si>
  <si>
    <t>Financial Aid Definitions</t>
  </si>
  <si>
    <r>
      <t>Institutional and external funds</t>
    </r>
    <r>
      <rPr>
        <sz val="10"/>
        <color indexed="8"/>
        <rFont val="Arial"/>
        <family val="2"/>
      </rPr>
      <t>: Endowment, alumni, or external monies for which the institution determines the recipient or  the dollar amount awarded.</t>
    </r>
  </si>
  <si>
    <r>
      <t>Financial need</t>
    </r>
    <r>
      <rPr>
        <sz val="10"/>
        <color indexed="8"/>
        <rFont val="Arial"/>
        <family val="2"/>
      </rPr>
      <t xml:space="preserve">: As determined by your institution using the federal methodology and/or your institution's own standards. </t>
    </r>
  </si>
  <si>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</si>
  <si>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</si>
  <si>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</si>
  <si>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 xml:space="preserve">     City/State/Zip/Country:</t>
  </si>
  <si>
    <t>Main Phone Number:</t>
  </si>
  <si>
    <t>Admissions Office Mailing Address:</t>
  </si>
  <si>
    <t>Classify your undergraduate institution:</t>
  </si>
  <si>
    <t>Degrees offered by your institution:</t>
  </si>
  <si>
    <t>Postbachelor's certificates</t>
  </si>
  <si>
    <t>The items in this section correspond to data elements collected by the IPEDS Web-based Data Collection System's Graduation Rate Survey (GRS). For complete instructions and definitions of data elements, see the IPEDS GRS instructions and glossary on the 2003 Web-based survey.</t>
  </si>
  <si>
    <t>High school completion requirement</t>
  </si>
  <si>
    <t xml:space="preserve">    Of these, units that must be 
    lab</t>
  </si>
  <si>
    <r>
      <t xml:space="preserve">Does your institution use the SAT I or II or the ACT for </t>
    </r>
    <r>
      <rPr>
        <b/>
        <sz val="9"/>
        <color indexed="8"/>
        <rFont val="Arial"/>
        <family val="2"/>
      </rPr>
      <t>placement only</t>
    </r>
    <r>
      <rPr>
        <sz val="9"/>
        <color indexed="8"/>
        <rFont val="Arial"/>
        <family val="2"/>
      </rPr>
      <t>? If so, please mark the appropriate boxes below:</t>
    </r>
  </si>
  <si>
    <t>Percent of total first-time, first-year (freshmen) students who submitted high school class rank:</t>
  </si>
  <si>
    <t>Are first-time freshmen accepted for terms other than the fall?</t>
  </si>
  <si>
    <r>
      <t xml:space="preserve">Reply policy for admitted applicants </t>
    </r>
    <r>
      <rPr>
        <i/>
        <sz val="10"/>
        <rFont val="Arial"/>
        <family val="2"/>
      </rPr>
      <t>(fill in one only)</t>
    </r>
  </si>
  <si>
    <t>Common Application</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</si>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</sst>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quot;Yes&quot;;&quot;Yes&quot;;&quot;No&quot;"/>
    <numFmt numFmtId="166" formatCode="&quot;True&quot;;&quot;True&quot;;&quot;False&quot;"/>
    <numFmt numFmtId="167" formatCode="&quot;On&quot;;&quot;On&quot;;&quot;Off&quot;"/>
    <numFmt numFmtId="168" formatCode="#,##0.0_);\(#,##0.0\)"/>
    <numFmt numFmtId="169" formatCode="mmmm\ d\,\ yyyy"/>
    <numFmt numFmtId="170" formatCode="&quot;$&quot;#,##0.00"/>
    <numFmt numFmtId="171" formatCode="m/d"/>
    <numFmt numFmtId="172" formatCode="_(&quot;$&quot;* #,##0_);_(&quot;$&quot;* \(#,##0\);_(&quot;$&quot;* &quot;-&quot;??_);_(@_)"/>
    <numFmt numFmtId="173" formatCode="&quot;$&quot;#,##0.00;[Red]&quot;$&quot;#,##0.00"/>
    <numFmt numFmtId="174" formatCode="&quot;$&quot;#,##0"/>
    <numFmt numFmtId="175" formatCode="&quot;$&quot;#,##0;[Red]&quot;$&quot;#,##0"/>
    <numFmt numFmtId="176" formatCode="0.0%"/>
    <numFmt numFmtId="177" formatCode="_(&quot;$&quot;\ \ \ #,##0_);_(&quot;$&quot;* \(#,##0\);_(&quot;$&quot;* &quot;-&quot;??_);_(@_)"/>
    <numFmt numFmtId="178" formatCode="_(&quot;$&quot;\ \ \ #,##0_);_(&quot;$&quot;* \(#,##0\);_(&quot;$&quot;\ \ &quot;0&quot;??_);_(@_)"/>
    <numFmt numFmtId="179" formatCode="_(&quot;$&quot;\ \ #,##0_);_(&quot;$&quot;* \(#,##0\);_(&quot;$&quot;\ \ &quot;0&quot;??_);_(@_)"/>
    <numFmt numFmtId="180" formatCode="@\)"/>
    <numFmt numFmtId="181" formatCode="[$€-2]\ #,##0.00_);[Red]\([$€-2]\ #,##0.00\)"/>
  </numFmts>
  <fonts count="30">
    <font>
      <sz val="10"/>
      <name val="Arial"/>
      <family val="0"/>
    </font>
    <font>
      <b/>
      <sz val="14"/>
      <name val="Arial"/>
      <family val="2"/>
    </font>
    <font>
      <b/>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family val="0"/>
    </font>
    <font>
      <b/>
      <i/>
      <sz val="10"/>
      <name val="Arial"/>
      <family val="2"/>
    </font>
    <font>
      <b/>
      <i/>
      <sz val="10"/>
      <color indexed="8"/>
      <name val="Arial"/>
      <family val="2"/>
    </font>
    <font>
      <b/>
      <u val="single"/>
      <sz val="10"/>
      <color indexed="8"/>
      <name val="Arial"/>
      <family val="2"/>
    </font>
    <font>
      <u val="single"/>
      <sz val="9"/>
      <name val="Arial"/>
      <family val="2"/>
    </font>
    <font>
      <i/>
      <sz val="9"/>
      <name val="Arial"/>
      <family val="2"/>
    </font>
    <font>
      <u val="single"/>
      <sz val="10"/>
      <color indexed="12"/>
      <name val="Arial"/>
      <family val="0"/>
    </font>
    <font>
      <b/>
      <sz val="10"/>
      <name val="Times New Roman"/>
      <family val="1"/>
    </font>
    <font>
      <u val="single"/>
      <sz val="10"/>
      <color indexed="36"/>
      <name val="Arial"/>
      <family val="0"/>
    </font>
    <font>
      <u val="single"/>
      <sz val="10"/>
      <name val="Arial"/>
      <family val="2"/>
    </font>
    <font>
      <b/>
      <sz val="8"/>
      <name val="Arial"/>
      <family val="2"/>
    </font>
  </fonts>
  <fills count="4">
    <fill>
      <patternFill/>
    </fill>
    <fill>
      <patternFill patternType="gray125"/>
    </fill>
    <fill>
      <patternFill patternType="solid">
        <fgColor indexed="22"/>
        <bgColor indexed="64"/>
      </patternFill>
    </fill>
    <fill>
      <patternFill patternType="solid">
        <fgColor indexed="9"/>
        <bgColor indexed="64"/>
      </patternFill>
    </fill>
  </fills>
  <borders count="17">
    <border>
      <left/>
      <right/>
      <top/>
      <bottom/>
      <diagonal/>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color indexed="63"/>
      </top>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hair"/>
      <right style="hair"/>
      <top style="hair"/>
      <bottom style="hair"/>
    </border>
    <border>
      <left>
        <color indexed="63"/>
      </left>
      <right style="thin"/>
      <top>
        <color indexed="63"/>
      </top>
      <bottom>
        <color indexed="63"/>
      </bottom>
    </border>
    <border>
      <left>
        <color indexed="63"/>
      </left>
      <right>
        <color indexed="63"/>
      </right>
      <top style="thin"/>
      <bottom>
        <color indexed="63"/>
      </bottom>
    </border>
    <border>
      <left style="thin"/>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5" fillId="0" borderId="0" applyNumberFormat="0" applyFill="0" applyBorder="0" applyAlignment="0" applyProtection="0"/>
    <xf numFmtId="9" fontId="0" fillId="0" borderId="0" applyFont="0" applyFill="0" applyBorder="0" applyAlignment="0" applyProtection="0"/>
  </cellStyleXfs>
  <cellXfs count="451">
    <xf numFmtId="0" fontId="0" fillId="0" borderId="0" xfId="0" applyAlignment="1">
      <alignment/>
    </xf>
    <xf numFmtId="0" fontId="0" fillId="0" borderId="0" xfId="0" applyAlignment="1">
      <alignment horizontal="left" vertical="top"/>
    </xf>
    <xf numFmtId="0" fontId="2" fillId="0" borderId="0" xfId="0" applyFont="1" applyAlignment="1">
      <alignment horizontal="left" vertical="top"/>
    </xf>
    <xf numFmtId="0" fontId="2" fillId="0" borderId="0" xfId="0" applyFont="1" applyAlignment="1">
      <alignment/>
    </xf>
    <xf numFmtId="0" fontId="0" fillId="0" borderId="0" xfId="0" applyAlignment="1">
      <alignment horizontal="left" vertical="center" wrapText="1"/>
    </xf>
    <xf numFmtId="14" fontId="0" fillId="0" borderId="0" xfId="0" applyNumberFormat="1" applyAlignment="1" quotePrefix="1">
      <alignment/>
    </xf>
    <xf numFmtId="0" fontId="0" fillId="0" borderId="0" xfId="0" applyAlignment="1">
      <alignment/>
    </xf>
    <xf numFmtId="0" fontId="0" fillId="0" borderId="0" xfId="0" applyAlignment="1">
      <alignment horizontal="left" vertical="top" wrapText="1"/>
    </xf>
    <xf numFmtId="0" fontId="0" fillId="0" borderId="1" xfId="0" applyBorder="1" applyAlignment="1">
      <alignment horizontal="left" vertical="top" wrapText="1"/>
    </xf>
    <xf numFmtId="0" fontId="0" fillId="0" borderId="1" xfId="0" applyBorder="1" applyAlignment="1">
      <alignment/>
    </xf>
    <xf numFmtId="0" fontId="0" fillId="0" borderId="1" xfId="0" applyBorder="1" applyAlignment="1">
      <alignment horizontal="left" vertical="center" wrapText="1"/>
    </xf>
    <xf numFmtId="0" fontId="2" fillId="0" borderId="2" xfId="0" applyFont="1" applyBorder="1" applyAlignment="1">
      <alignment/>
    </xf>
    <xf numFmtId="0" fontId="0" fillId="0" borderId="1" xfId="0" applyFont="1" applyBorder="1" applyAlignment="1">
      <alignment/>
    </xf>
    <xf numFmtId="49" fontId="0" fillId="0" borderId="1" xfId="0" applyNumberFormat="1" applyFont="1" applyBorder="1" applyAlignment="1">
      <alignment/>
    </xf>
    <xf numFmtId="0" fontId="0" fillId="0" borderId="3" xfId="0" applyFont="1" applyBorder="1" applyAlignment="1">
      <alignment/>
    </xf>
    <xf numFmtId="0" fontId="0" fillId="0" borderId="0" xfId="0" applyBorder="1" applyAlignment="1">
      <alignment/>
    </xf>
    <xf numFmtId="0" fontId="2" fillId="0" borderId="4" xfId="0" applyFont="1" applyBorder="1" applyAlignment="1">
      <alignment/>
    </xf>
    <xf numFmtId="14" fontId="0" fillId="0" borderId="5" xfId="0" applyNumberFormat="1" applyBorder="1" applyAlignment="1" quotePrefix="1">
      <alignment/>
    </xf>
    <xf numFmtId="0" fontId="0" fillId="0" borderId="1" xfId="0" applyBorder="1" applyAlignment="1">
      <alignment vertical="center"/>
    </xf>
    <xf numFmtId="0" fontId="2" fillId="0" borderId="1" xfId="0" applyFont="1" applyBorder="1" applyAlignment="1">
      <alignment horizontal="center" vertical="center"/>
    </xf>
    <xf numFmtId="0" fontId="2" fillId="0" borderId="1" xfId="0" applyFont="1" applyBorder="1" applyAlignment="1">
      <alignment vertical="center"/>
    </xf>
    <xf numFmtId="0" fontId="2" fillId="2" borderId="1" xfId="0" applyFont="1" applyFill="1" applyBorder="1" applyAlignment="1">
      <alignment horizontal="center" vertical="center"/>
    </xf>
    <xf numFmtId="0" fontId="0" fillId="0" borderId="1" xfId="0" applyBorder="1" applyAlignment="1">
      <alignment vertical="center" wrapText="1"/>
    </xf>
    <xf numFmtId="0" fontId="3" fillId="0" borderId="1" xfId="0" applyFont="1" applyBorder="1" applyAlignment="1">
      <alignment vertical="center"/>
    </xf>
    <xf numFmtId="0" fontId="0" fillId="0" borderId="1" xfId="0" applyFont="1" applyBorder="1" applyAlignment="1">
      <alignment vertical="center" wrapText="1"/>
    </xf>
    <xf numFmtId="0" fontId="0" fillId="0" borderId="1" xfId="0" applyFont="1" applyBorder="1" applyAlignment="1">
      <alignment vertical="center"/>
    </xf>
    <xf numFmtId="0" fontId="5" fillId="0" borderId="0" xfId="0" applyFont="1" applyAlignment="1">
      <alignment/>
    </xf>
    <xf numFmtId="37" fontId="0" fillId="0" borderId="0" xfId="0" applyNumberFormat="1" applyBorder="1" applyAlignment="1">
      <alignment/>
    </xf>
    <xf numFmtId="0" fontId="5" fillId="0" borderId="0" xfId="0" applyFont="1" applyAlignment="1">
      <alignment horizontal="left" vertical="center" wrapText="1"/>
    </xf>
    <xf numFmtId="0" fontId="0" fillId="0" borderId="0" xfId="0" applyAlignment="1">
      <alignment horizontal="left" vertical="center"/>
    </xf>
    <xf numFmtId="0" fontId="2" fillId="0" borderId="0" xfId="0" applyFont="1" applyFill="1" applyBorder="1" applyAlignment="1">
      <alignment horizontal="left" vertical="top"/>
    </xf>
    <xf numFmtId="0" fontId="0" fillId="0" borderId="1" xfId="0" applyBorder="1" applyAlignment="1">
      <alignment horizontal="center"/>
    </xf>
    <xf numFmtId="9" fontId="0" fillId="0" borderId="1" xfId="0" applyNumberFormat="1" applyBorder="1" applyAlignment="1">
      <alignment horizontal="right"/>
    </xf>
    <xf numFmtId="0" fontId="2" fillId="0" borderId="0" xfId="0" applyFont="1" applyAlignment="1">
      <alignment vertical="top" wrapText="1"/>
    </xf>
    <xf numFmtId="0" fontId="0" fillId="0" borderId="0" xfId="0" applyBorder="1" applyAlignment="1">
      <alignment horizontal="center"/>
    </xf>
    <xf numFmtId="0" fontId="4" fillId="0" borderId="1" xfId="0" applyFont="1" applyBorder="1" applyAlignment="1">
      <alignment horizontal="center" wrapText="1"/>
    </xf>
    <xf numFmtId="0" fontId="4" fillId="0" borderId="5" xfId="0" applyFont="1" applyBorder="1" applyAlignment="1">
      <alignment horizontal="center" wrapText="1"/>
    </xf>
    <xf numFmtId="0" fontId="0" fillId="0" borderId="0" xfId="0" applyBorder="1" applyAlignment="1">
      <alignment/>
    </xf>
    <xf numFmtId="0" fontId="0" fillId="0" borderId="1" xfId="0" applyBorder="1" applyAlignment="1">
      <alignment horizontal="center" vertical="center"/>
    </xf>
    <xf numFmtId="0" fontId="0" fillId="0" borderId="5" xfId="0" applyBorder="1" applyAlignment="1">
      <alignment horizontal="center" vertical="center"/>
    </xf>
    <xf numFmtId="0" fontId="5" fillId="0" borderId="0" xfId="0" applyFont="1" applyAlignment="1">
      <alignment vertical="top"/>
    </xf>
    <xf numFmtId="0" fontId="2" fillId="0" borderId="1" xfId="0" applyFont="1" applyBorder="1" applyAlignment="1">
      <alignment horizontal="center" vertical="center" wrapText="1"/>
    </xf>
    <xf numFmtId="0" fontId="0" fillId="0" borderId="1" xfId="0" applyBorder="1" applyAlignment="1">
      <alignment horizontal="left" vertical="center" indent="1"/>
    </xf>
    <xf numFmtId="0" fontId="0" fillId="0" borderId="0" xfId="0" applyAlignment="1">
      <alignment horizontal="left" indent="1"/>
    </xf>
    <xf numFmtId="0" fontId="2" fillId="2" borderId="1" xfId="0" applyFont="1" applyFill="1" applyBorder="1" applyAlignment="1">
      <alignment/>
    </xf>
    <xf numFmtId="0" fontId="0" fillId="0" borderId="1" xfId="0" applyBorder="1" applyAlignment="1" quotePrefix="1">
      <alignment/>
    </xf>
    <xf numFmtId="0" fontId="0" fillId="0" borderId="2" xfId="0" applyBorder="1" applyAlignment="1">
      <alignment/>
    </xf>
    <xf numFmtId="0" fontId="6" fillId="0" borderId="0" xfId="0" applyFont="1" applyBorder="1" applyAlignment="1">
      <alignment horizontal="center" wrapText="1"/>
    </xf>
    <xf numFmtId="0" fontId="0" fillId="0" borderId="1" xfId="0" applyFont="1" applyBorder="1" applyAlignment="1">
      <alignment horizontal="left" vertical="top" wrapText="1"/>
    </xf>
    <xf numFmtId="0" fontId="0" fillId="0" borderId="1" xfId="0" applyBorder="1" applyAlignment="1">
      <alignment/>
    </xf>
    <xf numFmtId="0" fontId="0" fillId="0" borderId="5" xfId="0" applyBorder="1" applyAlignment="1">
      <alignment/>
    </xf>
    <xf numFmtId="0" fontId="0" fillId="0" borderId="6" xfId="0" applyBorder="1" applyAlignment="1">
      <alignment vertical="center"/>
    </xf>
    <xf numFmtId="0" fontId="5" fillId="0" borderId="0" xfId="0" applyFont="1" applyAlignment="1">
      <alignment horizontal="left" vertical="top"/>
    </xf>
    <xf numFmtId="0" fontId="0" fillId="0" borderId="7" xfId="0" applyBorder="1" applyAlignment="1">
      <alignment/>
    </xf>
    <xf numFmtId="0" fontId="0" fillId="0" borderId="6" xfId="0" applyBorder="1" applyAlignment="1">
      <alignment vertical="center" wrapText="1"/>
    </xf>
    <xf numFmtId="0" fontId="0" fillId="0" borderId="1" xfId="0" applyBorder="1" applyAlignment="1">
      <alignment horizontal="left" vertical="center" wrapText="1" indent="1"/>
    </xf>
    <xf numFmtId="0" fontId="0" fillId="0" borderId="0" xfId="0" applyBorder="1" applyAlignment="1">
      <alignment horizontal="left" vertical="top" wrapText="1"/>
    </xf>
    <xf numFmtId="0" fontId="12" fillId="0" borderId="0" xfId="0" applyFont="1" applyAlignment="1">
      <alignment horizontal="center" vertical="top" wrapText="1"/>
    </xf>
    <xf numFmtId="0" fontId="10" fillId="0" borderId="0" xfId="0" applyFont="1" applyAlignment="1">
      <alignment wrapText="1"/>
    </xf>
    <xf numFmtId="0" fontId="11" fillId="0" borderId="0" xfId="0" applyFont="1" applyAlignment="1">
      <alignment vertical="top" wrapText="1"/>
    </xf>
    <xf numFmtId="0" fontId="13" fillId="0" borderId="0" xfId="0" applyFont="1" applyAlignment="1">
      <alignment/>
    </xf>
    <xf numFmtId="0" fontId="14" fillId="0" borderId="0" xfId="0" applyFont="1" applyAlignment="1">
      <alignment/>
    </xf>
    <xf numFmtId="0" fontId="15" fillId="0" borderId="1" xfId="0" applyFont="1" applyBorder="1" applyAlignment="1">
      <alignment vertical="top" wrapText="1"/>
    </xf>
    <xf numFmtId="0" fontId="11" fillId="0" borderId="1" xfId="0" applyFont="1" applyBorder="1" applyAlignment="1">
      <alignment vertical="top" wrapText="1"/>
    </xf>
    <xf numFmtId="9" fontId="0" fillId="0" borderId="0" xfId="21" applyBorder="1" applyAlignment="1">
      <alignment horizontal="center"/>
    </xf>
    <xf numFmtId="0" fontId="0" fillId="0" borderId="0" xfId="0" applyBorder="1" applyAlignment="1">
      <alignment horizontal="left" indent="1"/>
    </xf>
    <xf numFmtId="0" fontId="0" fillId="0" borderId="1" xfId="0" applyFont="1" applyBorder="1" applyAlignment="1">
      <alignment vertical="top" wrapText="1"/>
    </xf>
    <xf numFmtId="0" fontId="16" fillId="0" borderId="1" xfId="0" applyFont="1" applyBorder="1" applyAlignment="1">
      <alignment horizontal="center" vertical="top" wrapText="1"/>
    </xf>
    <xf numFmtId="0" fontId="9" fillId="0" borderId="1" xfId="0" applyFont="1" applyBorder="1" applyAlignment="1">
      <alignment vertical="top" wrapText="1"/>
    </xf>
    <xf numFmtId="0" fontId="15" fillId="0" borderId="0" xfId="0" applyFont="1" applyBorder="1" applyAlignment="1">
      <alignment vertical="top" wrapText="1"/>
    </xf>
    <xf numFmtId="0" fontId="11" fillId="0" borderId="0" xfId="0" applyFont="1" applyBorder="1" applyAlignment="1">
      <alignment vertical="top" wrapText="1"/>
    </xf>
    <xf numFmtId="0" fontId="9" fillId="0" borderId="0" xfId="0" applyFont="1" applyBorder="1" applyAlignment="1">
      <alignment wrapText="1"/>
    </xf>
    <xf numFmtId="0" fontId="0" fillId="0" borderId="0" xfId="0" applyBorder="1" applyAlignment="1">
      <alignment wrapText="1"/>
    </xf>
    <xf numFmtId="0" fontId="14" fillId="2" borderId="1" xfId="0" applyFont="1" applyFill="1" applyBorder="1" applyAlignment="1">
      <alignment/>
    </xf>
    <xf numFmtId="0" fontId="0" fillId="0" borderId="1" xfId="0" applyBorder="1" applyAlignment="1">
      <alignment horizontal="center" vertical="center" wrapText="1"/>
    </xf>
    <xf numFmtId="0" fontId="12" fillId="0" borderId="1" xfId="0" applyFont="1" applyBorder="1" applyAlignment="1">
      <alignment horizontal="center" vertical="center" wrapText="1"/>
    </xf>
    <xf numFmtId="0" fontId="0" fillId="0" borderId="8" xfId="0" applyBorder="1" applyAlignment="1">
      <alignment/>
    </xf>
    <xf numFmtId="169" fontId="0" fillId="0" borderId="1" xfId="0" applyNumberFormat="1" applyBorder="1" applyAlignment="1">
      <alignment horizontal="center" vertical="center"/>
    </xf>
    <xf numFmtId="169" fontId="0" fillId="0" borderId="0" xfId="0" applyNumberFormat="1" applyBorder="1" applyAlignment="1">
      <alignment horizontal="center" vertical="center"/>
    </xf>
    <xf numFmtId="0" fontId="0" fillId="0" borderId="0" xfId="0" applyFont="1" applyAlignment="1">
      <alignment horizontal="left" vertical="top" wrapText="1"/>
    </xf>
    <xf numFmtId="0" fontId="14" fillId="0" borderId="0" xfId="0" applyFont="1" applyAlignment="1">
      <alignment horizontal="left" vertical="top" wrapText="1"/>
    </xf>
    <xf numFmtId="1" fontId="0" fillId="0" borderId="1" xfId="0" applyNumberFormat="1" applyFont="1" applyBorder="1" applyAlignment="1">
      <alignment horizontal="right" vertical="center" wrapText="1"/>
    </xf>
    <xf numFmtId="9" fontId="0" fillId="0" borderId="1" xfId="0" applyNumberFormat="1" applyFont="1" applyBorder="1" applyAlignment="1">
      <alignment horizontal="right" vertical="center" wrapText="1"/>
    </xf>
    <xf numFmtId="9" fontId="0" fillId="0" borderId="1" xfId="0" applyNumberFormat="1" applyBorder="1" applyAlignment="1">
      <alignment/>
    </xf>
    <xf numFmtId="0" fontId="8" fillId="3" borderId="6" xfId="0" applyFont="1" applyFill="1" applyBorder="1" applyAlignment="1">
      <alignment vertical="center"/>
    </xf>
    <xf numFmtId="0" fontId="7" fillId="3" borderId="9" xfId="0" applyFont="1" applyFill="1" applyBorder="1" applyAlignment="1">
      <alignment vertical="center"/>
    </xf>
    <xf numFmtId="0" fontId="7" fillId="3" borderId="5" xfId="0" applyFont="1" applyFill="1" applyBorder="1" applyAlignment="1">
      <alignment vertical="center"/>
    </xf>
    <xf numFmtId="168" fontId="0" fillId="0" borderId="0" xfId="0" applyNumberFormat="1" applyBorder="1" applyAlignment="1">
      <alignment horizontal="center"/>
    </xf>
    <xf numFmtId="5" fontId="0" fillId="0" borderId="0" xfId="17" applyNumberFormat="1" applyBorder="1" applyAlignment="1">
      <alignment horizontal="center"/>
    </xf>
    <xf numFmtId="9" fontId="0" fillId="0" borderId="1" xfId="21" applyBorder="1" applyAlignment="1">
      <alignment horizontal="right"/>
    </xf>
    <xf numFmtId="170" fontId="0" fillId="0" borderId="1" xfId="0" applyNumberFormat="1" applyBorder="1" applyAlignment="1">
      <alignment/>
    </xf>
    <xf numFmtId="0" fontId="9" fillId="0" borderId="1" xfId="0" applyFont="1" applyBorder="1" applyAlignment="1">
      <alignment/>
    </xf>
    <xf numFmtId="0" fontId="9" fillId="0" borderId="10" xfId="0" applyFont="1" applyBorder="1" applyAlignment="1">
      <alignment/>
    </xf>
    <xf numFmtId="0" fontId="0" fillId="0" borderId="11" xfId="0" applyBorder="1" applyAlignment="1">
      <alignment/>
    </xf>
    <xf numFmtId="0" fontId="0" fillId="0" borderId="4" xfId="0" applyBorder="1" applyAlignment="1">
      <alignment/>
    </xf>
    <xf numFmtId="0" fontId="0" fillId="0" borderId="2" xfId="0" applyBorder="1" applyAlignment="1">
      <alignment/>
    </xf>
    <xf numFmtId="49" fontId="0" fillId="0" borderId="1" xfId="0" applyNumberFormat="1" applyBorder="1" applyAlignment="1">
      <alignment/>
    </xf>
    <xf numFmtId="0" fontId="0" fillId="0" borderId="3" xfId="0" applyBorder="1" applyAlignment="1">
      <alignment/>
    </xf>
    <xf numFmtId="0" fontId="2" fillId="0" borderId="0" xfId="0" applyFont="1" applyAlignment="1">
      <alignment horizontal="left" vertical="top" wrapText="1"/>
    </xf>
    <xf numFmtId="0" fontId="2" fillId="0" borderId="1" xfId="0" applyFont="1" applyBorder="1" applyAlignment="1">
      <alignment horizontal="center" wrapText="1"/>
    </xf>
    <xf numFmtId="0" fontId="2" fillId="0" borderId="0" xfId="0" applyFont="1" applyAlignment="1">
      <alignment vertical="top"/>
    </xf>
    <xf numFmtId="0" fontId="2" fillId="0" borderId="1" xfId="0" applyFont="1" applyBorder="1" applyAlignment="1">
      <alignment vertical="center" wrapText="1"/>
    </xf>
    <xf numFmtId="49" fontId="0" fillId="0" borderId="1" xfId="0" applyNumberFormat="1" applyBorder="1" applyAlignment="1">
      <alignment horizontal="left" vertical="center" indent="2"/>
    </xf>
    <xf numFmtId="0" fontId="0" fillId="2" borderId="1" xfId="0" applyFill="1" applyBorder="1" applyAlignment="1">
      <alignment vertical="center"/>
    </xf>
    <xf numFmtId="49" fontId="0" fillId="0" borderId="1" xfId="0" applyNumberFormat="1" applyBorder="1" applyAlignment="1" quotePrefix="1">
      <alignment horizontal="center" vertical="center"/>
    </xf>
    <xf numFmtId="49" fontId="0" fillId="0" borderId="1" xfId="0" applyNumberFormat="1" applyBorder="1" applyAlignment="1">
      <alignment horizontal="center" vertical="center"/>
    </xf>
    <xf numFmtId="49" fontId="0" fillId="0" borderId="5" xfId="0" applyNumberFormat="1" applyBorder="1" applyAlignment="1" quotePrefix="1">
      <alignment horizontal="center" vertical="center"/>
    </xf>
    <xf numFmtId="0" fontId="0" fillId="0" borderId="4" xfId="0" applyFont="1" applyBorder="1" applyAlignment="1">
      <alignment/>
    </xf>
    <xf numFmtId="0" fontId="9" fillId="0" borderId="1" xfId="0" applyFont="1" applyBorder="1" applyAlignment="1">
      <alignment horizontal="left" vertical="top" wrapText="1"/>
    </xf>
    <xf numFmtId="0" fontId="0" fillId="0" borderId="0" xfId="0" applyFont="1" applyBorder="1" applyAlignment="1">
      <alignment horizontal="left" vertical="top" wrapText="1"/>
    </xf>
    <xf numFmtId="37" fontId="0" fillId="0" borderId="1" xfId="15" applyNumberFormat="1" applyBorder="1" applyAlignment="1">
      <alignment horizontal="right"/>
    </xf>
    <xf numFmtId="37" fontId="2" fillId="0" borderId="1" xfId="15" applyNumberFormat="1" applyFont="1" applyBorder="1" applyAlignment="1">
      <alignment horizontal="right"/>
    </xf>
    <xf numFmtId="0" fontId="3" fillId="2" borderId="1" xfId="0" applyFont="1" applyFill="1" applyBorder="1" applyAlignment="1">
      <alignment horizontal="right"/>
    </xf>
    <xf numFmtId="0" fontId="0" fillId="0" borderId="1" xfId="0" applyFont="1" applyBorder="1" applyAlignment="1">
      <alignment horizontal="right"/>
    </xf>
    <xf numFmtId="0" fontId="2" fillId="0" borderId="1" xfId="0" applyFont="1" applyBorder="1" applyAlignment="1">
      <alignment horizontal="right"/>
    </xf>
    <xf numFmtId="0" fontId="0" fillId="0" borderId="1" xfId="0" applyFont="1" applyFill="1" applyBorder="1" applyAlignment="1">
      <alignment horizontal="right"/>
    </xf>
    <xf numFmtId="0" fontId="2" fillId="0" borderId="1" xfId="0" applyFont="1" applyFill="1" applyBorder="1" applyAlignment="1">
      <alignment horizontal="right"/>
    </xf>
    <xf numFmtId="37" fontId="0" fillId="0" borderId="1" xfId="0" applyNumberFormat="1" applyBorder="1" applyAlignment="1">
      <alignment horizontal="right"/>
    </xf>
    <xf numFmtId="37" fontId="2" fillId="0" borderId="1" xfId="0" applyNumberFormat="1" applyFont="1" applyBorder="1" applyAlignment="1">
      <alignment horizontal="right"/>
    </xf>
    <xf numFmtId="0" fontId="0" fillId="0" borderId="1" xfId="0" applyBorder="1" applyAlignment="1">
      <alignment horizontal="right"/>
    </xf>
    <xf numFmtId="9" fontId="0" fillId="0" borderId="1" xfId="21" applyBorder="1" applyAlignment="1">
      <alignment horizontal="right"/>
    </xf>
    <xf numFmtId="0" fontId="0" fillId="0" borderId="0" xfId="0" applyAlignment="1">
      <alignment horizontal="right"/>
    </xf>
    <xf numFmtId="37" fontId="0" fillId="0" borderId="2" xfId="15" applyNumberFormat="1" applyBorder="1" applyAlignment="1">
      <alignment horizontal="right"/>
    </xf>
    <xf numFmtId="37" fontId="0" fillId="0" borderId="9" xfId="0" applyNumberFormat="1" applyBorder="1" applyAlignment="1">
      <alignment horizontal="right"/>
    </xf>
    <xf numFmtId="37" fontId="2" fillId="0" borderId="9" xfId="15" applyNumberFormat="1" applyFont="1" applyBorder="1" applyAlignment="1">
      <alignment horizontal="right"/>
    </xf>
    <xf numFmtId="171" fontId="0" fillId="0" borderId="1" xfId="0" applyNumberFormat="1" applyBorder="1" applyAlignment="1">
      <alignment horizontal="right" vertical="top"/>
    </xf>
    <xf numFmtId="0" fontId="0" fillId="0" borderId="0" xfId="0" applyBorder="1" applyAlignment="1">
      <alignment horizontal="center" vertical="center"/>
    </xf>
    <xf numFmtId="0" fontId="0" fillId="0" borderId="1" xfId="0" applyBorder="1" applyAlignment="1">
      <alignment horizontal="right" vertical="top"/>
    </xf>
    <xf numFmtId="0" fontId="0" fillId="0" borderId="3" xfId="0" applyBorder="1" applyAlignment="1">
      <alignment horizontal="right" vertical="top"/>
    </xf>
    <xf numFmtId="0" fontId="2" fillId="0" borderId="0" xfId="0" applyFont="1" applyBorder="1" applyAlignment="1">
      <alignment horizontal="center" vertical="center"/>
    </xf>
    <xf numFmtId="37" fontId="0" fillId="0" borderId="1" xfId="15" applyNumberFormat="1" applyBorder="1" applyAlignment="1">
      <alignment horizontal="center" vertical="center"/>
    </xf>
    <xf numFmtId="37" fontId="0" fillId="0" borderId="0" xfId="15" applyNumberFormat="1" applyBorder="1" applyAlignment="1">
      <alignment vertical="center"/>
    </xf>
    <xf numFmtId="37" fontId="2" fillId="0" borderId="1" xfId="15" applyNumberFormat="1" applyFont="1" applyBorder="1" applyAlignment="1">
      <alignment horizontal="center" vertical="center"/>
    </xf>
    <xf numFmtId="0" fontId="0" fillId="0" borderId="7" xfId="0" applyBorder="1" applyAlignment="1">
      <alignment horizontal="center"/>
    </xf>
    <xf numFmtId="0" fontId="2" fillId="2" borderId="1" xfId="0" applyFont="1" applyFill="1" applyBorder="1" applyAlignment="1">
      <alignment vertical="center"/>
    </xf>
    <xf numFmtId="0" fontId="0" fillId="0" borderId="1" xfId="0" applyBorder="1" applyAlignment="1">
      <alignment horizontal="left" vertical="center"/>
    </xf>
    <xf numFmtId="0" fontId="9" fillId="0" borderId="0" xfId="0" applyFont="1" applyAlignment="1">
      <alignment horizontal="left" vertical="top" wrapText="1"/>
    </xf>
    <xf numFmtId="0" fontId="0" fillId="2" borderId="1" xfId="0" applyFill="1" applyBorder="1" applyAlignment="1">
      <alignment/>
    </xf>
    <xf numFmtId="49" fontId="19" fillId="0" borderId="1" xfId="0" applyNumberFormat="1" applyFont="1" applyBorder="1" applyAlignment="1">
      <alignment horizontal="center" vertical="center"/>
    </xf>
    <xf numFmtId="0" fontId="6" fillId="0" borderId="1" xfId="0" applyFont="1" applyBorder="1" applyAlignment="1">
      <alignment horizontal="center" vertical="center" wrapText="1"/>
    </xf>
    <xf numFmtId="2" fontId="0" fillId="0" borderId="1" xfId="0" applyNumberFormat="1" applyFont="1" applyBorder="1" applyAlignment="1">
      <alignment horizontal="right" wrapText="1"/>
    </xf>
    <xf numFmtId="171" fontId="0" fillId="0" borderId="1" xfId="0" applyNumberFormat="1" applyBorder="1" applyAlignment="1">
      <alignment horizontal="right"/>
    </xf>
    <xf numFmtId="0" fontId="0" fillId="0" borderId="1" xfId="0" applyFont="1" applyBorder="1" applyAlignment="1">
      <alignment horizontal="center" vertical="center" wrapText="1"/>
    </xf>
    <xf numFmtId="9" fontId="0" fillId="0" borderId="1" xfId="0" applyNumberFormat="1" applyBorder="1" applyAlignment="1">
      <alignment horizontal="right" wrapText="1"/>
    </xf>
    <xf numFmtId="9" fontId="0" fillId="0" borderId="1" xfId="21" applyNumberFormat="1" applyBorder="1" applyAlignment="1">
      <alignment horizontal="right"/>
    </xf>
    <xf numFmtId="1" fontId="0" fillId="0" borderId="1" xfId="0" applyNumberFormat="1" applyBorder="1" applyAlignment="1">
      <alignment horizontal="right"/>
    </xf>
    <xf numFmtId="9" fontId="9" fillId="0" borderId="1" xfId="0" applyNumberFormat="1" applyFont="1" applyBorder="1" applyAlignment="1">
      <alignment horizontal="center" vertical="center" wrapText="1"/>
    </xf>
    <xf numFmtId="0" fontId="0" fillId="0" borderId="0" xfId="0" applyAlignment="1">
      <alignment horizontal="center" vertical="center" wrapText="1"/>
    </xf>
    <xf numFmtId="0" fontId="2" fillId="2"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13" fillId="0" borderId="1" xfId="0" applyFont="1" applyBorder="1" applyAlignment="1">
      <alignment/>
    </xf>
    <xf numFmtId="0" fontId="0" fillId="0" borderId="0" xfId="0" applyBorder="1" applyAlignment="1">
      <alignment horizontal="center" vertical="center" wrapText="1"/>
    </xf>
    <xf numFmtId="9" fontId="0" fillId="0" borderId="1" xfId="0" applyNumberFormat="1" applyFont="1" applyBorder="1" applyAlignment="1">
      <alignment horizontal="center" vertical="center" wrapText="1"/>
    </xf>
    <xf numFmtId="0" fontId="0" fillId="0" borderId="10" xfId="0" applyBorder="1" applyAlignment="1">
      <alignment horizontal="left" vertical="top" wrapText="1"/>
    </xf>
    <xf numFmtId="0" fontId="0" fillId="3" borderId="1" xfId="0" applyFont="1" applyFill="1" applyBorder="1" applyAlignment="1">
      <alignment horizontal="center"/>
    </xf>
    <xf numFmtId="0" fontId="9" fillId="0" borderId="1" xfId="0" applyFont="1" applyBorder="1" applyAlignment="1">
      <alignment horizontal="left" vertical="top"/>
    </xf>
    <xf numFmtId="0" fontId="18" fillId="0" borderId="1" xfId="0" applyFont="1" applyBorder="1" applyAlignment="1">
      <alignment horizontal="center" vertical="center" wrapText="1"/>
    </xf>
    <xf numFmtId="0" fontId="0" fillId="0" borderId="1" xfId="0" applyFont="1" applyBorder="1" applyAlignment="1">
      <alignment horizontal="center"/>
    </xf>
    <xf numFmtId="0" fontId="0" fillId="2" borderId="6" xfId="0" applyFill="1" applyBorder="1" applyAlignment="1">
      <alignment horizontal="left" vertical="top" wrapText="1"/>
    </xf>
    <xf numFmtId="174" fontId="0" fillId="0" borderId="1" xfId="17" applyNumberFormat="1" applyBorder="1" applyAlignment="1">
      <alignment horizontal="right"/>
    </xf>
    <xf numFmtId="174" fontId="0" fillId="2" borderId="9" xfId="17" applyNumberFormat="1" applyFill="1" applyBorder="1" applyAlignment="1">
      <alignment horizontal="right"/>
    </xf>
    <xf numFmtId="174" fontId="0" fillId="2" borderId="5" xfId="17" applyNumberFormat="1" applyFill="1" applyBorder="1" applyAlignment="1">
      <alignment horizontal="right"/>
    </xf>
    <xf numFmtId="174" fontId="0" fillId="0" borderId="1" xfId="0" applyNumberFormat="1" applyBorder="1" applyAlignment="1">
      <alignment horizontal="right"/>
    </xf>
    <xf numFmtId="174" fontId="0" fillId="0" borderId="0" xfId="0" applyNumberFormat="1" applyBorder="1" applyAlignment="1">
      <alignment horizontal="right"/>
    </xf>
    <xf numFmtId="170" fontId="10" fillId="0" borderId="1" xfId="0" applyNumberFormat="1" applyFont="1" applyBorder="1" applyAlignment="1">
      <alignment horizontal="right" wrapText="1"/>
    </xf>
    <xf numFmtId="5" fontId="0" fillId="0" borderId="1" xfId="0" applyNumberFormat="1" applyBorder="1" applyAlignment="1">
      <alignment/>
    </xf>
    <xf numFmtId="175" fontId="2" fillId="0" borderId="1" xfId="0" applyNumberFormat="1" applyFont="1" applyBorder="1" applyAlignment="1">
      <alignment/>
    </xf>
    <xf numFmtId="175" fontId="0" fillId="0" borderId="1" xfId="0" applyNumberFormat="1" applyBorder="1" applyAlignment="1">
      <alignment/>
    </xf>
    <xf numFmtId="175" fontId="0" fillId="0" borderId="5" xfId="0" applyNumberFormat="1" applyBorder="1" applyAlignment="1">
      <alignment/>
    </xf>
    <xf numFmtId="0" fontId="18" fillId="0" borderId="6" xfId="0" applyFont="1" applyBorder="1" applyAlignment="1">
      <alignment vertical="top"/>
    </xf>
    <xf numFmtId="0" fontId="18" fillId="0" borderId="5" xfId="0" applyFont="1" applyBorder="1" applyAlignment="1">
      <alignment vertical="top" wrapText="1"/>
    </xf>
    <xf numFmtId="0" fontId="18" fillId="0" borderId="1" xfId="0" applyFont="1" applyBorder="1" applyAlignment="1">
      <alignment horizontal="center" vertical="center"/>
    </xf>
    <xf numFmtId="176" fontId="18" fillId="0" borderId="1" xfId="21" applyNumberFormat="1" applyFont="1" applyBorder="1" applyAlignment="1">
      <alignment horizontal="center" vertical="center"/>
    </xf>
    <xf numFmtId="177" fontId="18" fillId="0" borderId="1" xfId="17" applyNumberFormat="1" applyFont="1" applyBorder="1" applyAlignment="1">
      <alignment horizontal="center" vertical="center"/>
    </xf>
    <xf numFmtId="0" fontId="18" fillId="0" borderId="6" xfId="0" applyFont="1" applyBorder="1" applyAlignment="1">
      <alignment vertical="center"/>
    </xf>
    <xf numFmtId="0" fontId="18" fillId="0" borderId="5" xfId="0" applyFont="1" applyBorder="1" applyAlignment="1">
      <alignment vertical="center" wrapText="1"/>
    </xf>
    <xf numFmtId="178" fontId="18" fillId="0" borderId="1" xfId="17" applyNumberFormat="1" applyFont="1" applyBorder="1" applyAlignment="1">
      <alignment horizontal="center" vertical="center"/>
    </xf>
    <xf numFmtId="0" fontId="0" fillId="2" borderId="1" xfId="0" applyFill="1" applyBorder="1" applyAlignment="1">
      <alignment horizontal="center"/>
    </xf>
    <xf numFmtId="49" fontId="0" fillId="0" borderId="1" xfId="0" applyNumberFormat="1" applyBorder="1" applyAlignment="1">
      <alignment horizontal="center" vertical="center" wrapText="1"/>
    </xf>
    <xf numFmtId="0" fontId="0" fillId="0" borderId="0" xfId="0" applyAlignment="1">
      <alignment wrapText="1"/>
    </xf>
    <xf numFmtId="0" fontId="18" fillId="2" borderId="6" xfId="0" applyFont="1" applyFill="1" applyBorder="1" applyAlignment="1">
      <alignment/>
    </xf>
    <xf numFmtId="0" fontId="18" fillId="2" borderId="5" xfId="0" applyFont="1" applyFill="1" applyBorder="1" applyAlignment="1">
      <alignment/>
    </xf>
    <xf numFmtId="9" fontId="2" fillId="0" borderId="1" xfId="0" applyNumberFormat="1" applyFont="1" applyBorder="1" applyAlignment="1">
      <alignment horizontal="right" wrapText="1"/>
    </xf>
    <xf numFmtId="174" fontId="2" fillId="0" borderId="1" xfId="0" applyNumberFormat="1" applyFont="1" applyBorder="1" applyAlignment="1">
      <alignment horizontal="right" wrapText="1"/>
    </xf>
    <xf numFmtId="0" fontId="5" fillId="0" borderId="0" xfId="0" applyFont="1" applyAlignment="1">
      <alignment horizontal="left" vertical="top" wrapText="1"/>
    </xf>
    <xf numFmtId="178" fontId="0" fillId="0" borderId="0" xfId="17" applyNumberFormat="1" applyBorder="1" applyAlignment="1">
      <alignment horizontal="center"/>
    </xf>
    <xf numFmtId="0" fontId="0" fillId="0" borderId="7" xfId="0" applyBorder="1" applyAlignment="1" quotePrefix="1">
      <alignment horizontal="center"/>
    </xf>
    <xf numFmtId="0" fontId="0" fillId="0" borderId="0" xfId="0" applyBorder="1" applyAlignment="1" quotePrefix="1">
      <alignment horizontal="center"/>
    </xf>
    <xf numFmtId="171" fontId="0" fillId="0" borderId="1" xfId="0" applyNumberFormat="1" applyBorder="1" applyAlignment="1">
      <alignment/>
    </xf>
    <xf numFmtId="171" fontId="0" fillId="0" borderId="1" xfId="0" applyNumberFormat="1" applyBorder="1" applyAlignment="1">
      <alignment horizontal="center" vertical="center"/>
    </xf>
    <xf numFmtId="0" fontId="0" fillId="3" borderId="3" xfId="0" applyFill="1" applyBorder="1" applyAlignment="1">
      <alignment/>
    </xf>
    <xf numFmtId="0" fontId="0" fillId="0" borderId="12" xfId="0" applyBorder="1" applyAlignment="1">
      <alignment/>
    </xf>
    <xf numFmtId="2" fontId="0" fillId="0" borderId="1" xfId="0" applyNumberFormat="1" applyBorder="1" applyAlignment="1">
      <alignment horizontal="right"/>
    </xf>
    <xf numFmtId="0" fontId="0" fillId="0" borderId="0" xfId="0" applyBorder="1" applyAlignment="1">
      <alignment horizontal="left" vertical="top"/>
    </xf>
    <xf numFmtId="0" fontId="0" fillId="0" borderId="9" xfId="0" applyBorder="1" applyAlignment="1">
      <alignment horizontal="left" vertical="top"/>
    </xf>
    <xf numFmtId="49" fontId="0" fillId="0" borderId="9" xfId="0" applyNumberFormat="1" applyBorder="1" applyAlignment="1">
      <alignment horizontal="center" vertical="center"/>
    </xf>
    <xf numFmtId="0" fontId="18" fillId="0" borderId="1" xfId="0" applyFont="1" applyBorder="1" applyAlignment="1">
      <alignment horizontal="center"/>
    </xf>
    <xf numFmtId="180" fontId="0" fillId="0" borderId="6" xfId="0" applyNumberFormat="1" applyBorder="1" applyAlignment="1">
      <alignment vertical="center"/>
    </xf>
    <xf numFmtId="180" fontId="0" fillId="0" borderId="6" xfId="0" applyNumberFormat="1" applyBorder="1" applyAlignment="1">
      <alignment vertical="top"/>
    </xf>
    <xf numFmtId="49" fontId="2" fillId="0" borderId="1" xfId="0" applyNumberFormat="1" applyFont="1" applyBorder="1" applyAlignment="1">
      <alignment horizontal="center"/>
    </xf>
    <xf numFmtId="1" fontId="0" fillId="0" borderId="1" xfId="0" applyNumberFormat="1" applyBorder="1" applyAlignment="1">
      <alignment horizontal="right" wrapText="1"/>
    </xf>
    <xf numFmtId="0" fontId="6" fillId="0" borderId="0" xfId="0" applyFont="1" applyAlignment="1">
      <alignment wrapText="1"/>
    </xf>
    <xf numFmtId="0" fontId="18" fillId="0" borderId="0" xfId="0" applyFont="1" applyAlignment="1">
      <alignment wrapText="1"/>
    </xf>
    <xf numFmtId="0" fontId="0" fillId="2" borderId="6" xfId="0" applyFill="1" applyBorder="1" applyAlignment="1">
      <alignment/>
    </xf>
    <xf numFmtId="0" fontId="1" fillId="2" borderId="13" xfId="0" applyFont="1" applyFill="1" applyBorder="1" applyAlignment="1">
      <alignment horizontal="center" vertical="center" wrapText="1"/>
    </xf>
    <xf numFmtId="0" fontId="14" fillId="0" borderId="13" xfId="0" applyFont="1" applyBorder="1" applyAlignment="1">
      <alignment horizontal="left" vertical="top" wrapText="1"/>
    </xf>
    <xf numFmtId="0" fontId="9" fillId="0" borderId="13" xfId="0" applyFont="1" applyBorder="1" applyAlignment="1">
      <alignment horizontal="left" vertical="top" wrapText="1"/>
    </xf>
    <xf numFmtId="0" fontId="0" fillId="0" borderId="13" xfId="0" applyFont="1" applyBorder="1" applyAlignment="1">
      <alignment horizontal="left" vertical="top" wrapText="1"/>
    </xf>
    <xf numFmtId="0" fontId="17" fillId="0" borderId="13" xfId="0" applyFont="1" applyBorder="1" applyAlignment="1">
      <alignment horizontal="left" vertical="top" wrapText="1"/>
    </xf>
    <xf numFmtId="0" fontId="2" fillId="0" borderId="13" xfId="0" applyFont="1" applyBorder="1" applyAlignment="1">
      <alignment horizontal="center" vertical="top" wrapText="1"/>
    </xf>
    <xf numFmtId="0" fontId="0" fillId="0" borderId="13" xfId="0" applyBorder="1" applyAlignment="1">
      <alignment horizontal="left" vertical="top" wrapText="1"/>
    </xf>
    <xf numFmtId="0" fontId="10" fillId="2" borderId="1" xfId="0" applyFont="1" applyFill="1" applyBorder="1" applyAlignment="1">
      <alignment vertical="top" wrapText="1"/>
    </xf>
    <xf numFmtId="0" fontId="0" fillId="2" borderId="1" xfId="0" applyFont="1" applyFill="1" applyBorder="1" applyAlignment="1">
      <alignment vertical="top" wrapText="1"/>
    </xf>
    <xf numFmtId="0" fontId="14" fillId="0" borderId="1" xfId="0" applyFont="1" applyBorder="1" applyAlignment="1">
      <alignment horizontal="center" vertical="top" wrapText="1"/>
    </xf>
    <xf numFmtId="0" fontId="0" fillId="0" borderId="1" xfId="0" applyBorder="1" applyAlignment="1">
      <alignment wrapText="1"/>
    </xf>
    <xf numFmtId="0" fontId="9" fillId="0" borderId="1" xfId="0" applyFont="1" applyBorder="1" applyAlignment="1">
      <alignment wrapText="1"/>
    </xf>
    <xf numFmtId="10" fontId="0" fillId="0" borderId="1" xfId="0" applyNumberFormat="1" applyBorder="1" applyAlignment="1">
      <alignment/>
    </xf>
    <xf numFmtId="0" fontId="0" fillId="0" borderId="5" xfId="0" applyBorder="1" applyAlignment="1">
      <alignment horizontal="left" vertical="top" wrapText="1"/>
    </xf>
    <xf numFmtId="0" fontId="0" fillId="0" borderId="0" xfId="0" applyFont="1" applyAlignment="1">
      <alignment horizontal="left" vertical="center" wrapText="1"/>
    </xf>
    <xf numFmtId="0" fontId="0" fillId="0" borderId="2" xfId="0" applyFont="1" applyBorder="1" applyAlignment="1">
      <alignment horizontal="left" vertical="top" wrapText="1"/>
    </xf>
    <xf numFmtId="0" fontId="0" fillId="0" borderId="0" xfId="0" applyFont="1" applyAlignment="1">
      <alignment horizontal="left" vertical="top"/>
    </xf>
    <xf numFmtId="0" fontId="0" fillId="0" borderId="2" xfId="0" applyFont="1" applyBorder="1" applyAlignment="1">
      <alignment horizontal="left" vertical="top" wrapText="1"/>
    </xf>
    <xf numFmtId="0" fontId="0" fillId="0" borderId="5" xfId="0" applyBorder="1" applyAlignment="1">
      <alignment horizontal="center"/>
    </xf>
    <xf numFmtId="0" fontId="0" fillId="0" borderId="14" xfId="0" applyBorder="1" applyAlignment="1">
      <alignment horizontal="left" vertical="top" wrapText="1"/>
    </xf>
    <xf numFmtId="0" fontId="0" fillId="0" borderId="4" xfId="0" applyFont="1" applyBorder="1" applyAlignment="1">
      <alignment/>
    </xf>
    <xf numFmtId="0" fontId="0" fillId="0" borderId="8" xfId="0" applyFont="1" applyBorder="1" applyAlignment="1">
      <alignment horizontal="left" vertical="top" wrapText="1"/>
    </xf>
    <xf numFmtId="0" fontId="2" fillId="0" borderId="0" xfId="0" applyFont="1" applyBorder="1" applyAlignment="1">
      <alignment/>
    </xf>
    <xf numFmtId="0" fontId="0" fillId="0" borderId="6" xfId="0" applyBorder="1" applyAlignment="1">
      <alignment/>
    </xf>
    <xf numFmtId="0" fontId="0" fillId="0" borderId="10" xfId="0" applyFont="1" applyBorder="1" applyAlignment="1">
      <alignment/>
    </xf>
    <xf numFmtId="0" fontId="0" fillId="0" borderId="15" xfId="0" applyFont="1" applyBorder="1" applyAlignment="1">
      <alignment horizontal="left" vertical="top" wrapText="1"/>
    </xf>
    <xf numFmtId="0" fontId="0" fillId="0" borderId="11" xfId="0" applyFont="1" applyBorder="1" applyAlignment="1">
      <alignment horizontal="left" vertical="top" wrapText="1"/>
    </xf>
    <xf numFmtId="0" fontId="0" fillId="0" borderId="0" xfId="0" applyFont="1" applyAlignment="1">
      <alignment horizontal="left" vertical="center"/>
    </xf>
    <xf numFmtId="0" fontId="0" fillId="0" borderId="0" xfId="0" applyFont="1" applyAlignment="1">
      <alignment/>
    </xf>
    <xf numFmtId="0" fontId="20" fillId="0" borderId="0" xfId="0" applyFont="1" applyAlignment="1">
      <alignment horizontal="left" vertical="center" wrapText="1"/>
    </xf>
    <xf numFmtId="0" fontId="20" fillId="0" borderId="0" xfId="0" applyFont="1" applyAlignment="1">
      <alignment horizontal="left" vertical="center"/>
    </xf>
    <xf numFmtId="0" fontId="0" fillId="0" borderId="0" xfId="0" applyFont="1" applyAlignment="1">
      <alignment horizontal="right"/>
    </xf>
    <xf numFmtId="0" fontId="20" fillId="0" borderId="0" xfId="0" applyFont="1" applyAlignment="1">
      <alignment/>
    </xf>
    <xf numFmtId="0" fontId="0" fillId="0" borderId="0" xfId="0" applyBorder="1" applyAlignment="1">
      <alignment horizontal="right"/>
    </xf>
    <xf numFmtId="9" fontId="0" fillId="0" borderId="0" xfId="0" applyNumberFormat="1" applyAlignment="1">
      <alignment/>
    </xf>
    <xf numFmtId="9" fontId="0" fillId="0" borderId="0" xfId="21" applyFont="1" applyBorder="1" applyAlignment="1">
      <alignment horizontal="left"/>
    </xf>
    <xf numFmtId="0" fontId="0" fillId="0" borderId="1" xfId="0" applyFont="1" applyFill="1" applyBorder="1" applyAlignment="1">
      <alignment vertical="top" wrapText="1"/>
    </xf>
    <xf numFmtId="0" fontId="0" fillId="0" borderId="1" xfId="0" applyFont="1" applyBorder="1" applyAlignment="1">
      <alignment horizontal="left" vertical="top"/>
    </xf>
    <xf numFmtId="171" fontId="0" fillId="0" borderId="0" xfId="0" applyNumberFormat="1" applyFont="1" applyBorder="1" applyAlignment="1">
      <alignment horizontal="center" vertical="top" wrapText="1"/>
    </xf>
    <xf numFmtId="0" fontId="9" fillId="0" borderId="0" xfId="0" applyFont="1" applyBorder="1" applyAlignment="1">
      <alignment horizontal="left" vertical="top" wrapText="1"/>
    </xf>
    <xf numFmtId="49" fontId="0" fillId="0" borderId="0" xfId="0" applyNumberFormat="1" applyBorder="1" applyAlignment="1">
      <alignment horizontal="center" vertical="center" wrapText="1"/>
    </xf>
    <xf numFmtId="0" fontId="26" fillId="0" borderId="0" xfId="0" applyFont="1" applyAlignment="1">
      <alignment vertical="top" wrapText="1"/>
    </xf>
    <xf numFmtId="0" fontId="10" fillId="0" borderId="0" xfId="0" applyFont="1" applyAlignment="1">
      <alignment vertical="top" wrapText="1"/>
    </xf>
    <xf numFmtId="0" fontId="26" fillId="0" borderId="0" xfId="0" applyFont="1" applyAlignment="1">
      <alignment horizontal="left" vertical="top" wrapText="1"/>
    </xf>
    <xf numFmtId="0" fontId="10" fillId="0" borderId="0" xfId="0" applyFont="1" applyAlignment="1">
      <alignment horizontal="left" vertical="top" wrapText="1"/>
    </xf>
    <xf numFmtId="0" fontId="10" fillId="0" borderId="0" xfId="0" applyFont="1" applyAlignment="1">
      <alignment vertical="top"/>
    </xf>
    <xf numFmtId="10" fontId="0" fillId="0" borderId="1" xfId="0" applyNumberFormat="1" applyBorder="1" applyAlignment="1">
      <alignment horizontal="right"/>
    </xf>
    <xf numFmtId="10" fontId="0" fillId="0" borderId="1" xfId="21" applyNumberFormat="1" applyBorder="1" applyAlignment="1">
      <alignment horizontal="right"/>
    </xf>
    <xf numFmtId="0" fontId="0" fillId="0" borderId="1" xfId="0" applyFill="1" applyBorder="1" applyAlignment="1">
      <alignment/>
    </xf>
    <xf numFmtId="10" fontId="0" fillId="0" borderId="1" xfId="21" applyNumberFormat="1" applyBorder="1" applyAlignment="1">
      <alignment horizontal="center" vertical="center"/>
    </xf>
    <xf numFmtId="10" fontId="0" fillId="0" borderId="1" xfId="21" applyNumberFormat="1" applyFont="1" applyBorder="1" applyAlignment="1">
      <alignment horizontal="center" vertical="center"/>
    </xf>
    <xf numFmtId="10" fontId="2" fillId="0" borderId="1" xfId="21" applyNumberFormat="1" applyFont="1" applyBorder="1" applyAlignment="1">
      <alignment horizontal="center" vertical="center"/>
    </xf>
    <xf numFmtId="0" fontId="0" fillId="0" borderId="12" xfId="0" applyBorder="1" applyAlignment="1">
      <alignment horizontal="center" vertical="center"/>
    </xf>
    <xf numFmtId="0" fontId="0" fillId="0" borderId="0" xfId="0" applyFont="1" applyAlignment="1">
      <alignment vertical="top"/>
    </xf>
    <xf numFmtId="49" fontId="0" fillId="0" borderId="1" xfId="0" applyNumberFormat="1" applyFont="1" applyBorder="1" applyAlignment="1">
      <alignment horizontal="center" vertical="center"/>
    </xf>
    <xf numFmtId="0" fontId="18" fillId="0" borderId="0" xfId="0" applyFont="1" applyBorder="1" applyAlignment="1">
      <alignment vertical="top"/>
    </xf>
    <xf numFmtId="0" fontId="18" fillId="0" borderId="0" xfId="0" applyFont="1" applyBorder="1" applyAlignment="1">
      <alignment vertical="top" wrapText="1"/>
    </xf>
    <xf numFmtId="178" fontId="18" fillId="0" borderId="0" xfId="17" applyNumberFormat="1" applyFont="1" applyBorder="1" applyAlignment="1">
      <alignment horizontal="center" vertical="center"/>
    </xf>
    <xf numFmtId="0" fontId="29" fillId="0" borderId="1" xfId="0" applyFont="1" applyBorder="1" applyAlignment="1">
      <alignment horizontal="center" vertical="center" wrapText="1"/>
    </xf>
    <xf numFmtId="0" fontId="0" fillId="0" borderId="0" xfId="0" applyFill="1" applyBorder="1" applyAlignment="1">
      <alignment horizontal="left"/>
    </xf>
    <xf numFmtId="0" fontId="5" fillId="0" borderId="0" xfId="0" applyFont="1" applyFill="1" applyBorder="1" applyAlignment="1">
      <alignment horizontal="left" vertical="center"/>
    </xf>
    <xf numFmtId="0" fontId="1" fillId="0" borderId="0" xfId="0" applyFont="1" applyFill="1" applyBorder="1" applyAlignment="1">
      <alignment horizontal="left" vertical="center"/>
    </xf>
    <xf numFmtId="0" fontId="2" fillId="0" borderId="0" xfId="0" applyFont="1" applyFill="1" applyBorder="1" applyAlignment="1">
      <alignment horizontal="right" vertical="top"/>
    </xf>
    <xf numFmtId="0" fontId="0" fillId="0" borderId="0" xfId="0" applyFont="1" applyFill="1" applyBorder="1" applyAlignment="1">
      <alignment horizontal="left"/>
    </xf>
    <xf numFmtId="0" fontId="0" fillId="0" borderId="0" xfId="0" applyFont="1" applyFill="1" applyBorder="1" applyAlignment="1">
      <alignment horizontal="left" vertical="center"/>
    </xf>
    <xf numFmtId="0" fontId="0" fillId="0" borderId="0" xfId="0" applyFill="1" applyBorder="1" applyAlignment="1">
      <alignment horizontal="left" vertical="top"/>
    </xf>
    <xf numFmtId="0" fontId="2" fillId="0" borderId="0" xfId="0" applyFont="1" applyFill="1" applyBorder="1" applyAlignment="1">
      <alignment horizontal="left"/>
    </xf>
    <xf numFmtId="0" fontId="2" fillId="0" borderId="0" xfId="0" applyFont="1" applyFill="1" applyBorder="1" applyAlignment="1">
      <alignment horizontal="left" vertical="center"/>
    </xf>
    <xf numFmtId="0" fontId="0" fillId="0" borderId="0" xfId="0" applyFont="1" applyFill="1" applyBorder="1" applyAlignment="1">
      <alignment horizontal="left" vertical="top"/>
    </xf>
    <xf numFmtId="0" fontId="5" fillId="0" borderId="0" xfId="0" applyFont="1" applyFill="1" applyBorder="1" applyAlignment="1">
      <alignment horizontal="right" vertical="top"/>
    </xf>
    <xf numFmtId="0" fontId="0" fillId="0" borderId="0" xfId="0" applyFont="1" applyFill="1" applyBorder="1" applyAlignment="1">
      <alignment horizontal="right" vertical="top"/>
    </xf>
    <xf numFmtId="0" fontId="9" fillId="0" borderId="0" xfId="0" applyFont="1" applyFill="1" applyBorder="1" applyAlignment="1">
      <alignment horizontal="left"/>
    </xf>
    <xf numFmtId="0" fontId="0" fillId="0" borderId="0" xfId="0" applyFont="1" applyFill="1" applyBorder="1" applyAlignment="1">
      <alignment horizontal="right"/>
    </xf>
    <xf numFmtId="0" fontId="9" fillId="0" borderId="0" xfId="0" applyFont="1" applyFill="1" applyBorder="1" applyAlignment="1">
      <alignment horizontal="left" vertical="top"/>
    </xf>
    <xf numFmtId="0" fontId="0" fillId="0" borderId="0" xfId="0" applyFill="1" applyBorder="1" applyAlignment="1">
      <alignment horizontal="right" vertical="top"/>
    </xf>
    <xf numFmtId="0" fontId="2" fillId="0" borderId="0" xfId="0" applyFont="1" applyFill="1" applyBorder="1" applyAlignment="1">
      <alignment horizontal="right"/>
    </xf>
    <xf numFmtId="0" fontId="0" fillId="0" borderId="1" xfId="0" applyBorder="1" applyAlignment="1">
      <alignment horizontal="center" wrapText="1"/>
    </xf>
    <xf numFmtId="0" fontId="11" fillId="0" borderId="1" xfId="0" applyFont="1" applyBorder="1" applyAlignment="1">
      <alignment horizontal="center" vertical="top" wrapText="1"/>
    </xf>
    <xf numFmtId="171" fontId="0" fillId="0" borderId="1" xfId="0" applyNumberFormat="1" applyBorder="1" applyAlignment="1">
      <alignment horizontal="center" vertical="top"/>
    </xf>
    <xf numFmtId="0" fontId="0" fillId="0" borderId="0" xfId="0" applyAlignment="1">
      <alignment horizontal="center"/>
    </xf>
    <xf numFmtId="16" fontId="0" fillId="0" borderId="1" xfId="0" applyNumberFormat="1" applyBorder="1" applyAlignment="1">
      <alignment horizontal="center"/>
    </xf>
    <xf numFmtId="1" fontId="0" fillId="0" borderId="1" xfId="0" applyNumberFormat="1" applyBorder="1" applyAlignment="1">
      <alignment horizontal="center"/>
    </xf>
    <xf numFmtId="0" fontId="0" fillId="0" borderId="1" xfId="0" applyBorder="1" applyAlignment="1">
      <alignment horizontal="center" vertical="top"/>
    </xf>
    <xf numFmtId="171" fontId="0" fillId="0" borderId="1" xfId="0" applyNumberFormat="1" applyFont="1" applyBorder="1" applyAlignment="1">
      <alignment horizontal="right"/>
    </xf>
    <xf numFmtId="2" fontId="0" fillId="0" borderId="1" xfId="0" applyNumberFormat="1" applyFont="1" applyBorder="1" applyAlignment="1">
      <alignment horizontal="center" wrapText="1"/>
    </xf>
    <xf numFmtId="49" fontId="0" fillId="0" borderId="1" xfId="0" applyNumberFormat="1" applyBorder="1" applyAlignment="1">
      <alignment horizontal="center"/>
    </xf>
    <xf numFmtId="3" fontId="0" fillId="0" borderId="1" xfId="0" applyNumberFormat="1" applyFont="1" applyBorder="1" applyAlignment="1">
      <alignment horizontal="center" wrapText="1"/>
    </xf>
    <xf numFmtId="174" fontId="0" fillId="0" borderId="1" xfId="0" applyNumberFormat="1" applyFont="1" applyBorder="1" applyAlignment="1">
      <alignment horizontal="right"/>
    </xf>
    <xf numFmtId="174" fontId="0" fillId="2" borderId="1" xfId="0" applyNumberFormat="1" applyFont="1" applyFill="1" applyBorder="1" applyAlignment="1">
      <alignment horizontal="right"/>
    </xf>
    <xf numFmtId="171" fontId="0" fillId="0" borderId="1" xfId="0" applyNumberFormat="1" applyBorder="1" applyAlignment="1">
      <alignment horizontal="center"/>
    </xf>
    <xf numFmtId="171" fontId="0" fillId="0" borderId="12" xfId="0" applyNumberFormat="1" applyBorder="1" applyAlignment="1">
      <alignment horizontal="center"/>
    </xf>
    <xf numFmtId="0" fontId="18" fillId="0" borderId="14" xfId="0" applyFont="1" applyFill="1" applyBorder="1" applyAlignment="1">
      <alignment horizontal="center" vertical="center" wrapText="1"/>
    </xf>
    <xf numFmtId="0" fontId="0" fillId="0" borderId="1" xfId="0" applyFont="1" applyBorder="1" applyAlignment="1">
      <alignment horizontal="right" vertical="top" wrapText="1"/>
    </xf>
    <xf numFmtId="0" fontId="2" fillId="0" borderId="5" xfId="0" applyFont="1" applyBorder="1" applyAlignment="1">
      <alignment horizontal="left" vertical="top"/>
    </xf>
    <xf numFmtId="0" fontId="0" fillId="0" borderId="6" xfId="0" applyBorder="1" applyAlignment="1">
      <alignment horizontal="left" vertical="top" wrapText="1"/>
    </xf>
    <xf numFmtId="0" fontId="0" fillId="0" borderId="5" xfId="0" applyBorder="1" applyAlignment="1">
      <alignment wrapText="1"/>
    </xf>
    <xf numFmtId="0" fontId="9" fillId="0" borderId="0" xfId="0" applyFont="1" applyAlignment="1">
      <alignment horizontal="left" vertical="top" wrapText="1"/>
    </xf>
    <xf numFmtId="0" fontId="0" fillId="0" borderId="1" xfId="0" applyBorder="1" applyAlignment="1">
      <alignment horizontal="left" vertical="top"/>
    </xf>
    <xf numFmtId="0" fontId="14" fillId="0" borderId="0" xfId="0" applyFont="1" applyAlignment="1">
      <alignment horizontal="left" vertical="top" wrapText="1"/>
    </xf>
    <xf numFmtId="0" fontId="0" fillId="0" borderId="0" xfId="0" applyFont="1" applyAlignment="1">
      <alignment horizontal="left" vertical="top" wrapText="1"/>
    </xf>
    <xf numFmtId="0" fontId="9" fillId="0" borderId="0" xfId="0" applyFont="1" applyAlignment="1">
      <alignment horizontal="left" vertical="top"/>
    </xf>
    <xf numFmtId="0" fontId="0" fillId="0" borderId="0" xfId="0" applyAlignment="1">
      <alignment horizontal="left" vertical="top"/>
    </xf>
    <xf numFmtId="0" fontId="14" fillId="2" borderId="1" xfId="0" applyFont="1" applyFill="1" applyBorder="1" applyAlignment="1">
      <alignment/>
    </xf>
    <xf numFmtId="0" fontId="2" fillId="0" borderId="1" xfId="0" applyFont="1" applyBorder="1" applyAlignment="1">
      <alignment horizontal="left" vertical="center" wrapText="1"/>
    </xf>
    <xf numFmtId="0" fontId="0" fillId="0" borderId="1" xfId="0" applyBorder="1" applyAlignment="1">
      <alignment horizontal="left" vertical="center" wrapText="1"/>
    </xf>
    <xf numFmtId="0" fontId="0" fillId="0" borderId="0" xfId="0" applyFont="1" applyAlignment="1">
      <alignment horizontal="left" wrapText="1"/>
    </xf>
    <xf numFmtId="0" fontId="0" fillId="0" borderId="1" xfId="0" applyFont="1" applyBorder="1" applyAlignment="1">
      <alignment horizontal="left" vertical="top" wrapText="1"/>
    </xf>
    <xf numFmtId="0" fontId="9" fillId="0" borderId="1" xfId="0" applyFont="1" applyBorder="1" applyAlignment="1">
      <alignment horizontal="left" vertical="top" wrapText="1"/>
    </xf>
    <xf numFmtId="0" fontId="14" fillId="2" borderId="6" xfId="0" applyFont="1" applyFill="1" applyBorder="1" applyAlignment="1">
      <alignment/>
    </xf>
    <xf numFmtId="0" fontId="0" fillId="0" borderId="9" xfId="0" applyBorder="1" applyAlignment="1">
      <alignment/>
    </xf>
    <xf numFmtId="0" fontId="0" fillId="0" borderId="5" xfId="0" applyBorder="1" applyAlignment="1">
      <alignment/>
    </xf>
    <xf numFmtId="0" fontId="2" fillId="0" borderId="6" xfId="0" applyFont="1" applyBorder="1" applyAlignment="1">
      <alignment horizontal="left" vertical="top"/>
    </xf>
    <xf numFmtId="0" fontId="2" fillId="0" borderId="9" xfId="0" applyFont="1" applyBorder="1" applyAlignment="1">
      <alignment horizontal="left" vertical="top"/>
    </xf>
    <xf numFmtId="0" fontId="2" fillId="0" borderId="1" xfId="0" applyFont="1" applyBorder="1" applyAlignment="1">
      <alignment vertical="center"/>
    </xf>
    <xf numFmtId="0" fontId="0" fillId="0" borderId="0" xfId="0" applyAlignment="1">
      <alignment horizontal="left" vertical="center" wrapText="1"/>
    </xf>
    <xf numFmtId="0" fontId="2" fillId="0" borderId="0" xfId="0" applyFont="1" applyAlignment="1">
      <alignment horizontal="left" vertical="center"/>
    </xf>
    <xf numFmtId="0" fontId="0" fillId="0" borderId="0" xfId="0" applyAlignment="1">
      <alignment horizontal="left" vertical="center"/>
    </xf>
    <xf numFmtId="0" fontId="0" fillId="0" borderId="0" xfId="0" applyFont="1" applyAlignment="1">
      <alignment horizontal="left" vertical="center" wrapText="1"/>
    </xf>
    <xf numFmtId="0" fontId="0" fillId="0" borderId="1" xfId="0" applyFont="1" applyBorder="1" applyAlignment="1">
      <alignment horizontal="left" vertical="center" wrapText="1"/>
    </xf>
    <xf numFmtId="0" fontId="0" fillId="0" borderId="9" xfId="0" applyBorder="1" applyAlignment="1">
      <alignment horizontal="left" vertical="center" wrapText="1"/>
    </xf>
    <xf numFmtId="0" fontId="0" fillId="0" borderId="5" xfId="0" applyBorder="1" applyAlignment="1">
      <alignment horizontal="left" vertical="center" wrapText="1"/>
    </xf>
    <xf numFmtId="0" fontId="2"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1" xfId="0" applyFont="1" applyBorder="1" applyAlignment="1">
      <alignment horizontal="center" vertical="center"/>
    </xf>
    <xf numFmtId="0" fontId="2" fillId="0" borderId="0" xfId="0" applyFont="1" applyAlignment="1">
      <alignment/>
    </xf>
    <xf numFmtId="0" fontId="0" fillId="2" borderId="1" xfId="0" applyFill="1" applyBorder="1" applyAlignment="1">
      <alignment vertical="center"/>
    </xf>
    <xf numFmtId="0" fontId="0" fillId="0" borderId="1" xfId="0" applyBorder="1" applyAlignment="1">
      <alignment vertical="center"/>
    </xf>
    <xf numFmtId="0" fontId="1" fillId="0" borderId="0" xfId="0" applyFont="1" applyFill="1" applyBorder="1" applyAlignment="1">
      <alignment horizontal="center"/>
    </xf>
    <xf numFmtId="0" fontId="0" fillId="0" borderId="0" xfId="0" applyAlignment="1">
      <alignment/>
    </xf>
    <xf numFmtId="0" fontId="0" fillId="0" borderId="1" xfId="0" applyBorder="1" applyAlignment="1">
      <alignment horizontal="left" vertical="top" wrapText="1"/>
    </xf>
    <xf numFmtId="0" fontId="9" fillId="0" borderId="6" xfId="0" applyFont="1" applyBorder="1" applyAlignment="1">
      <alignment horizontal="left" vertical="top" wrapText="1"/>
    </xf>
    <xf numFmtId="0" fontId="9" fillId="0" borderId="5" xfId="0" applyFont="1" applyBorder="1" applyAlignment="1">
      <alignment horizontal="left" vertical="top" wrapText="1"/>
    </xf>
    <xf numFmtId="0" fontId="1" fillId="2" borderId="0" xfId="0" applyFont="1" applyFill="1" applyAlignment="1">
      <alignment horizontal="center" vertical="center"/>
    </xf>
    <xf numFmtId="0" fontId="0" fillId="0" borderId="0" xfId="0" applyAlignment="1">
      <alignment horizontal="left" vertical="top" wrapText="1"/>
    </xf>
    <xf numFmtId="0" fontId="0" fillId="0" borderId="2" xfId="0" applyBorder="1" applyAlignment="1">
      <alignment horizontal="left" vertical="top" wrapText="1"/>
    </xf>
    <xf numFmtId="0" fontId="25" fillId="0" borderId="1" xfId="20" applyBorder="1" applyAlignment="1">
      <alignment horizontal="left" vertical="top" wrapText="1"/>
    </xf>
    <xf numFmtId="0" fontId="2" fillId="0" borderId="0" xfId="0" applyFont="1" applyBorder="1" applyAlignment="1">
      <alignment horizontal="left" vertical="center" wrapText="1"/>
    </xf>
    <xf numFmtId="0" fontId="0" fillId="0" borderId="0" xfId="0" applyBorder="1" applyAlignment="1">
      <alignment/>
    </xf>
    <xf numFmtId="0" fontId="25" fillId="0" borderId="6" xfId="20" applyBorder="1" applyAlignment="1">
      <alignment horizontal="left" vertical="top" wrapText="1"/>
    </xf>
    <xf numFmtId="0" fontId="25" fillId="0" borderId="5" xfId="20" applyBorder="1" applyAlignment="1">
      <alignment horizontal="left" vertical="top" wrapText="1"/>
    </xf>
    <xf numFmtId="0" fontId="0" fillId="0" borderId="6" xfId="0" applyFont="1" applyBorder="1" applyAlignment="1">
      <alignment horizontal="left" vertical="top" wrapText="1"/>
    </xf>
    <xf numFmtId="0" fontId="0" fillId="0" borderId="9" xfId="0" applyBorder="1" applyAlignment="1">
      <alignment horizontal="left" vertical="top" wrapText="1"/>
    </xf>
    <xf numFmtId="0" fontId="0" fillId="0" borderId="5" xfId="0" applyBorder="1" applyAlignment="1">
      <alignment horizontal="left" vertical="top" wrapText="1"/>
    </xf>
    <xf numFmtId="0" fontId="0" fillId="0" borderId="6" xfId="0" applyFont="1" applyBorder="1" applyAlignment="1">
      <alignment horizontal="left" vertical="center" wrapText="1"/>
    </xf>
    <xf numFmtId="0" fontId="0" fillId="2" borderId="1" xfId="0" applyFill="1" applyBorder="1" applyAlignment="1">
      <alignment/>
    </xf>
    <xf numFmtId="0" fontId="0" fillId="0" borderId="4" xfId="0" applyBorder="1" applyAlignment="1">
      <alignment/>
    </xf>
    <xf numFmtId="0" fontId="0" fillId="0" borderId="2" xfId="0" applyBorder="1" applyAlignment="1">
      <alignment/>
    </xf>
    <xf numFmtId="0" fontId="2" fillId="0" borderId="0" xfId="0" applyFont="1" applyBorder="1" applyAlignment="1">
      <alignment horizontal="left" vertical="top" wrapText="1"/>
    </xf>
    <xf numFmtId="0" fontId="0" fillId="0" borderId="0" xfId="0" applyFont="1" applyBorder="1" applyAlignment="1">
      <alignment horizontal="left" vertical="top" wrapText="1"/>
    </xf>
    <xf numFmtId="0" fontId="0" fillId="0" borderId="0" xfId="0" applyFont="1" applyAlignment="1">
      <alignment wrapText="1"/>
    </xf>
    <xf numFmtId="0" fontId="2" fillId="0" borderId="0" xfId="0" applyFont="1" applyAlignment="1">
      <alignment wrapText="1"/>
    </xf>
    <xf numFmtId="0" fontId="9" fillId="0" borderId="11" xfId="0" applyFont="1" applyBorder="1" applyAlignment="1">
      <alignment wrapText="1"/>
    </xf>
    <xf numFmtId="0" fontId="0" fillId="0" borderId="3" xfId="0" applyBorder="1" applyAlignment="1">
      <alignment wrapText="1"/>
    </xf>
    <xf numFmtId="0" fontId="0" fillId="0" borderId="10" xfId="0" applyBorder="1" applyAlignment="1">
      <alignment wrapText="1"/>
    </xf>
    <xf numFmtId="0" fontId="14" fillId="0" borderId="0" xfId="0" applyFont="1" applyBorder="1" applyAlignment="1">
      <alignment/>
    </xf>
    <xf numFmtId="0" fontId="2" fillId="0" borderId="2" xfId="0" applyFont="1" applyBorder="1" applyAlignment="1">
      <alignment vertical="top" wrapText="1"/>
    </xf>
    <xf numFmtId="0" fontId="0" fillId="0" borderId="2" xfId="0" applyBorder="1" applyAlignment="1">
      <alignment vertical="top" wrapText="1"/>
    </xf>
    <xf numFmtId="0" fontId="0" fillId="0" borderId="4" xfId="0" applyBorder="1" applyAlignment="1">
      <alignment horizontal="left" vertical="top" wrapText="1"/>
    </xf>
    <xf numFmtId="0" fontId="0" fillId="0" borderId="2" xfId="0" applyBorder="1" applyAlignment="1">
      <alignment horizontal="left" vertical="top"/>
    </xf>
    <xf numFmtId="0" fontId="0" fillId="0" borderId="8" xfId="0" applyBorder="1" applyAlignment="1">
      <alignment horizontal="left" vertical="top"/>
    </xf>
    <xf numFmtId="0" fontId="0" fillId="0" borderId="10" xfId="0" applyFont="1" applyBorder="1" applyAlignment="1">
      <alignment horizontal="left" vertical="top" wrapText="1"/>
    </xf>
    <xf numFmtId="0" fontId="0" fillId="0" borderId="15" xfId="0" applyBorder="1" applyAlignment="1">
      <alignment horizontal="left" vertical="top" wrapText="1"/>
    </xf>
    <xf numFmtId="0" fontId="0" fillId="0" borderId="11" xfId="0" applyBorder="1" applyAlignment="1">
      <alignment horizontal="left" vertical="top"/>
    </xf>
    <xf numFmtId="0" fontId="9" fillId="0" borderId="6" xfId="0" applyFont="1" applyBorder="1" applyAlignment="1">
      <alignment horizontal="left" vertical="top" wrapText="1"/>
    </xf>
    <xf numFmtId="0" fontId="15" fillId="0" borderId="0" xfId="0" applyFont="1" applyAlignment="1">
      <alignment vertical="top" wrapText="1"/>
    </xf>
    <xf numFmtId="0" fontId="11" fillId="0" borderId="0" xfId="0" applyFont="1" applyAlignment="1">
      <alignment vertical="top" wrapText="1"/>
    </xf>
    <xf numFmtId="0" fontId="14" fillId="0" borderId="1" xfId="0" applyFont="1" applyBorder="1" applyAlignment="1">
      <alignment horizontal="center" vertical="top" wrapText="1"/>
    </xf>
    <xf numFmtId="0" fontId="0" fillId="0" borderId="1" xfId="0" applyBorder="1" applyAlignment="1">
      <alignment horizontal="center" vertical="top" wrapText="1"/>
    </xf>
    <xf numFmtId="0" fontId="14" fillId="0" borderId="6" xfId="0" applyFont="1" applyBorder="1" applyAlignment="1">
      <alignment horizontal="center" vertical="top" wrapText="1"/>
    </xf>
    <xf numFmtId="0" fontId="0" fillId="0" borderId="9" xfId="0" applyBorder="1" applyAlignment="1">
      <alignment horizontal="center" vertical="top" wrapText="1"/>
    </xf>
    <xf numFmtId="0" fontId="0" fillId="0" borderId="9" xfId="0" applyBorder="1" applyAlignment="1">
      <alignment wrapText="1"/>
    </xf>
    <xf numFmtId="0" fontId="0" fillId="0" borderId="0" xfId="0" applyAlignment="1">
      <alignment horizontal="center" vertical="center"/>
    </xf>
    <xf numFmtId="0" fontId="0" fillId="0" borderId="9" xfId="0" applyFont="1" applyBorder="1" applyAlignment="1">
      <alignment horizontal="left" vertical="top" wrapText="1"/>
    </xf>
    <xf numFmtId="0" fontId="0" fillId="0" borderId="5" xfId="0" applyFont="1" applyBorder="1" applyAlignment="1">
      <alignment horizontal="left" vertical="top" wrapText="1"/>
    </xf>
    <xf numFmtId="0" fontId="0" fillId="0" borderId="6" xfId="0" applyBorder="1" applyAlignment="1">
      <alignment/>
    </xf>
    <xf numFmtId="0" fontId="0" fillId="0" borderId="0" xfId="0" applyBorder="1" applyAlignment="1">
      <alignment horizontal="left" vertical="top" wrapText="1"/>
    </xf>
    <xf numFmtId="0" fontId="9" fillId="0" borderId="1" xfId="0" applyFont="1" applyBorder="1" applyAlignment="1">
      <alignment/>
    </xf>
    <xf numFmtId="0" fontId="0" fillId="0" borderId="1" xfId="0" applyBorder="1" applyAlignment="1">
      <alignment/>
    </xf>
    <xf numFmtId="0" fontId="9" fillId="0" borderId="16" xfId="0" applyFont="1" applyBorder="1" applyAlignment="1">
      <alignment/>
    </xf>
    <xf numFmtId="0" fontId="0" fillId="0" borderId="16" xfId="0" applyBorder="1" applyAlignment="1">
      <alignment/>
    </xf>
    <xf numFmtId="0" fontId="0" fillId="0" borderId="6" xfId="0" applyFill="1" applyBorder="1" applyAlignment="1">
      <alignment/>
    </xf>
    <xf numFmtId="0" fontId="9" fillId="0" borderId="6" xfId="0" applyFont="1" applyBorder="1" applyAlignment="1">
      <alignment/>
    </xf>
    <xf numFmtId="0" fontId="0" fillId="0" borderId="1" xfId="0" applyFill="1" applyBorder="1" applyAlignment="1">
      <alignment/>
    </xf>
    <xf numFmtId="0" fontId="2" fillId="0" borderId="0" xfId="0" applyFont="1" applyAlignment="1">
      <alignment vertical="top" wrapText="1"/>
    </xf>
    <xf numFmtId="0" fontId="0" fillId="0" borderId="15" xfId="0" applyFont="1" applyBorder="1" applyAlignment="1">
      <alignment horizontal="left" vertical="top" wrapText="1"/>
    </xf>
    <xf numFmtId="0" fontId="0" fillId="0" borderId="3" xfId="0" applyFont="1" applyBorder="1" applyAlignment="1">
      <alignment horizontal="left" vertical="top" wrapText="1"/>
    </xf>
    <xf numFmtId="0" fontId="0" fillId="0" borderId="15" xfId="0" applyBorder="1" applyAlignment="1">
      <alignment/>
    </xf>
    <xf numFmtId="0" fontId="0" fillId="0" borderId="11" xfId="0" applyBorder="1" applyAlignment="1">
      <alignment/>
    </xf>
    <xf numFmtId="0" fontId="0" fillId="0" borderId="8" xfId="0" applyBorder="1" applyAlignment="1">
      <alignment/>
    </xf>
    <xf numFmtId="0" fontId="0" fillId="0" borderId="6" xfId="0" applyBorder="1" applyAlignment="1">
      <alignment horizontal="left"/>
    </xf>
    <xf numFmtId="0" fontId="0" fillId="0" borderId="5" xfId="0" applyBorder="1" applyAlignment="1">
      <alignment horizontal="left"/>
    </xf>
    <xf numFmtId="0" fontId="2" fillId="0" borderId="15" xfId="0" applyFont="1" applyBorder="1" applyAlignment="1">
      <alignment horizontal="left" vertical="top" wrapText="1"/>
    </xf>
    <xf numFmtId="0" fontId="0" fillId="0" borderId="11" xfId="0" applyFont="1" applyBorder="1" applyAlignment="1">
      <alignment horizontal="left" vertical="top" wrapText="1"/>
    </xf>
    <xf numFmtId="0" fontId="0" fillId="0" borderId="4" xfId="0" applyFont="1" applyBorder="1" applyAlignment="1">
      <alignment horizontal="left" vertical="top" wrapText="1"/>
    </xf>
    <xf numFmtId="0" fontId="0" fillId="0" borderId="2" xfId="0" applyFont="1" applyBorder="1" applyAlignment="1">
      <alignment horizontal="left" vertical="top" wrapText="1"/>
    </xf>
    <xf numFmtId="0" fontId="0" fillId="0" borderId="8" xfId="0" applyFont="1" applyBorder="1" applyAlignment="1">
      <alignment horizontal="left" vertical="top" wrapText="1"/>
    </xf>
    <xf numFmtId="0" fontId="5" fillId="0" borderId="0" xfId="0" applyFont="1" applyAlignment="1">
      <alignment horizontal="left" vertical="top"/>
    </xf>
    <xf numFmtId="0" fontId="0" fillId="0" borderId="0" xfId="0" applyFont="1" applyAlignment="1">
      <alignment vertical="top" wrapText="1"/>
    </xf>
    <xf numFmtId="0" fontId="0" fillId="0" borderId="2" xfId="0" applyFont="1" applyBorder="1" applyAlignment="1">
      <alignment horizontal="left" vertical="top"/>
    </xf>
    <xf numFmtId="0" fontId="0" fillId="0" borderId="0" xfId="0" applyFont="1" applyAlignment="1">
      <alignment horizontal="left" vertical="top"/>
    </xf>
    <xf numFmtId="0" fontId="0" fillId="0" borderId="12" xfId="0" applyBorder="1" applyAlignment="1">
      <alignment/>
    </xf>
    <xf numFmtId="0" fontId="18" fillId="0" borderId="12" xfId="0" applyFont="1" applyBorder="1" applyAlignment="1">
      <alignment wrapText="1"/>
    </xf>
    <xf numFmtId="0" fontId="18" fillId="0" borderId="1" xfId="0" applyFont="1" applyBorder="1" applyAlignment="1">
      <alignment wrapText="1"/>
    </xf>
    <xf numFmtId="0" fontId="2" fillId="0" borderId="0" xfId="0" applyFont="1" applyAlignment="1">
      <alignment horizontal="left" vertical="top" wrapText="1"/>
    </xf>
    <xf numFmtId="0" fontId="0" fillId="0" borderId="4" xfId="0" applyBorder="1" applyAlignment="1">
      <alignment horizontal="left" vertical="top"/>
    </xf>
    <xf numFmtId="49" fontId="0" fillId="0" borderId="6" xfId="0" applyNumberFormat="1" applyFont="1" applyBorder="1" applyAlignment="1">
      <alignment horizontal="center" vertical="center"/>
    </xf>
    <xf numFmtId="49" fontId="0" fillId="0" borderId="5" xfId="0" applyNumberFormat="1" applyFont="1" applyBorder="1" applyAlignment="1">
      <alignment horizontal="center" vertical="center"/>
    </xf>
    <xf numFmtId="0" fontId="0" fillId="0" borderId="1" xfId="0" applyFont="1" applyBorder="1" applyAlignment="1">
      <alignment horizontal="center" vertical="center" wrapText="1"/>
    </xf>
    <xf numFmtId="0" fontId="2" fillId="0" borderId="2" xfId="0" applyFont="1" applyBorder="1" applyAlignment="1">
      <alignment horizontal="left" vertical="top" wrapText="1"/>
    </xf>
    <xf numFmtId="0" fontId="0" fillId="0" borderId="2" xfId="0" applyFont="1" applyBorder="1" applyAlignment="1">
      <alignment wrapText="1"/>
    </xf>
    <xf numFmtId="0" fontId="0" fillId="0" borderId="0" xfId="0" applyFont="1" applyBorder="1" applyAlignment="1">
      <alignment wrapText="1"/>
    </xf>
    <xf numFmtId="0" fontId="0" fillId="0" borderId="6" xfId="0" applyFont="1" applyBorder="1" applyAlignment="1">
      <alignment horizontal="center" vertical="center" wrapText="1"/>
    </xf>
    <xf numFmtId="0" fontId="0" fillId="0" borderId="5" xfId="0" applyFont="1" applyBorder="1" applyAlignment="1">
      <alignment horizontal="center" vertical="center" wrapText="1"/>
    </xf>
    <xf numFmtId="0" fontId="0" fillId="0" borderId="0" xfId="0" applyAlignment="1">
      <alignment wrapText="1"/>
    </xf>
    <xf numFmtId="0" fontId="0" fillId="0" borderId="2" xfId="0" applyBorder="1" applyAlignment="1">
      <alignment wrapText="1"/>
    </xf>
    <xf numFmtId="0" fontId="9" fillId="3" borderId="1" xfId="0" applyFont="1" applyFill="1" applyBorder="1" applyAlignment="1">
      <alignment horizontal="left" vertical="top" wrapText="1"/>
    </xf>
    <xf numFmtId="0" fontId="0" fillId="3" borderId="1" xfId="0" applyFill="1" applyBorder="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8" xfId="0" applyBorder="1" applyAlignment="1">
      <alignment horizontal="left" vertical="top" wrapText="1"/>
    </xf>
    <xf numFmtId="0" fontId="0" fillId="0" borderId="7" xfId="0" applyFont="1" applyBorder="1" applyAlignment="1">
      <alignment horizontal="left" vertical="top" wrapText="1"/>
    </xf>
    <xf numFmtId="0" fontId="0" fillId="2" borderId="6" xfId="0" applyFill="1" applyBorder="1" applyAlignment="1">
      <alignment/>
    </xf>
    <xf numFmtId="0" fontId="0" fillId="2" borderId="9" xfId="0" applyFill="1" applyBorder="1" applyAlignment="1">
      <alignment/>
    </xf>
    <xf numFmtId="0" fontId="0" fillId="2" borderId="5" xfId="0" applyFill="1" applyBorder="1" applyAlignment="1">
      <alignment/>
    </xf>
    <xf numFmtId="0" fontId="8" fillId="2" borderId="6" xfId="0" applyFont="1" applyFill="1" applyBorder="1" applyAlignment="1">
      <alignment/>
    </xf>
    <xf numFmtId="0" fontId="8" fillId="2" borderId="9" xfId="0" applyFont="1" applyFill="1" applyBorder="1" applyAlignment="1">
      <alignment/>
    </xf>
    <xf numFmtId="0" fontId="8" fillId="2" borderId="5" xfId="0" applyFont="1" applyFill="1" applyBorder="1" applyAlignment="1">
      <alignment/>
    </xf>
    <xf numFmtId="0" fontId="0" fillId="0" borderId="1" xfId="0" applyBorder="1" applyAlignment="1">
      <alignment horizontal="left" vertical="center"/>
    </xf>
    <xf numFmtId="0" fontId="20" fillId="0" borderId="6" xfId="0" applyFont="1" applyBorder="1" applyAlignment="1">
      <alignment horizontal="left" vertical="top" wrapText="1"/>
    </xf>
    <xf numFmtId="0" fontId="20" fillId="0" borderId="9" xfId="0" applyFont="1" applyBorder="1" applyAlignment="1">
      <alignment horizontal="left" vertical="top" wrapText="1"/>
    </xf>
    <xf numFmtId="0" fontId="20" fillId="0" borderId="5" xfId="0" applyFont="1" applyBorder="1" applyAlignment="1">
      <alignment horizontal="left" vertical="top" wrapText="1"/>
    </xf>
    <xf numFmtId="0" fontId="0" fillId="2" borderId="1" xfId="0" applyFill="1" applyBorder="1" applyAlignment="1">
      <alignment/>
    </xf>
    <xf numFmtId="0" fontId="0" fillId="0" borderId="6" xfId="0" applyBorder="1" applyAlignment="1">
      <alignment horizontal="left" vertical="top"/>
    </xf>
    <xf numFmtId="0" fontId="0" fillId="0" borderId="1" xfId="0" applyBorder="1" applyAlignment="1">
      <alignment/>
    </xf>
    <xf numFmtId="0" fontId="9" fillId="2" borderId="1" xfId="0" applyFont="1" applyFill="1" applyBorder="1" applyAlignment="1">
      <alignment horizontal="left" vertical="top" wrapText="1"/>
    </xf>
    <xf numFmtId="0" fontId="0" fillId="2" borderId="1" xfId="0" applyFill="1" applyBorder="1" applyAlignment="1">
      <alignment horizontal="left" vertical="top" wrapText="1"/>
    </xf>
    <xf numFmtId="0" fontId="5" fillId="0" borderId="0" xfId="0" applyFont="1" applyAlignment="1">
      <alignment horizontal="left" vertical="top" wrapText="1"/>
    </xf>
    <xf numFmtId="0" fontId="18" fillId="0" borderId="0" xfId="0" applyFont="1" applyAlignment="1">
      <alignment wrapText="1"/>
    </xf>
    <xf numFmtId="0" fontId="24" fillId="0" borderId="0" xfId="0" applyFont="1" applyAlignment="1">
      <alignment horizontal="left" vertical="top" wrapText="1"/>
    </xf>
    <xf numFmtId="0" fontId="18" fillId="0" borderId="0" xfId="0" applyFont="1" applyAlignment="1">
      <alignment horizontal="left" vertical="top" wrapText="1"/>
    </xf>
    <xf numFmtId="0" fontId="2" fillId="0" borderId="1" xfId="0" applyFont="1" applyBorder="1" applyAlignment="1">
      <alignment horizontal="center" vertical="center" wrapText="1"/>
    </xf>
    <xf numFmtId="0" fontId="20" fillId="0" borderId="0" xfId="0" applyFont="1" applyAlignment="1">
      <alignment horizontal="left" vertical="top" wrapText="1"/>
    </xf>
    <xf numFmtId="0" fontId="0" fillId="0" borderId="0" xfId="0" applyAlignment="1">
      <alignment/>
    </xf>
    <xf numFmtId="0" fontId="2" fillId="0" borderId="0" xfId="0" applyFont="1" applyAlignment="1">
      <alignment horizontal="left" vertical="top"/>
    </xf>
    <xf numFmtId="0" fontId="2" fillId="0" borderId="0" xfId="0" applyFont="1" applyAlignment="1">
      <alignment horizontal="center" vertical="center"/>
    </xf>
    <xf numFmtId="0" fontId="2" fillId="0" borderId="2" xfId="0" applyFont="1" applyBorder="1" applyAlignment="1">
      <alignment horizontal="center" vertical="center"/>
    </xf>
    <xf numFmtId="0" fontId="26" fillId="0" borderId="0" xfId="0" applyFont="1"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hyperlink" Target="http://www.njit.edu/" TargetMode="External" /><Relationship Id="rId2" Type="http://schemas.openxmlformats.org/officeDocument/2006/relationships/hyperlink" Target="mailto:admissions@njit.edu" TargetMode="External" /><Relationship Id="rId3" Type="http://schemas.openxmlformats.org/officeDocument/2006/relationships/hyperlink" Target="http://www.njit.edu/Admissions/applyu.htm" TargetMode="Externa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124"/>
  <sheetViews>
    <sheetView tabSelected="1" workbookViewId="0" topLeftCell="A1">
      <selection activeCell="A1" sqref="A1:B1"/>
    </sheetView>
  </sheetViews>
  <sheetFormatPr defaultColWidth="9.140625" defaultRowHeight="12.75"/>
  <cols>
    <col min="1" max="1" width="5.8515625" style="263" customWidth="1"/>
    <col min="2" max="2" width="83.7109375" style="263" bestFit="1" customWidth="1"/>
    <col min="3" max="16384" width="9.140625" style="263" customWidth="1"/>
  </cols>
  <sheetData>
    <row r="1" spans="1:2" ht="18">
      <c r="A1" s="331" t="s">
        <v>1024</v>
      </c>
      <c r="B1" s="332"/>
    </row>
    <row r="3" spans="1:2" ht="18">
      <c r="A3" s="331" t="s">
        <v>246</v>
      </c>
      <c r="B3" s="332"/>
    </row>
    <row r="5" spans="1:2" ht="18">
      <c r="A5" s="264" t="s">
        <v>18</v>
      </c>
      <c r="B5" s="265"/>
    </row>
    <row r="6" spans="1:2" ht="12.75">
      <c r="A6" s="266" t="s">
        <v>215</v>
      </c>
      <c r="B6" s="267" t="s">
        <v>19</v>
      </c>
    </row>
    <row r="7" spans="1:2" ht="12.75">
      <c r="A7" s="266" t="s">
        <v>216</v>
      </c>
      <c r="B7" s="268" t="s">
        <v>247</v>
      </c>
    </row>
    <row r="8" spans="1:2" ht="12.75">
      <c r="A8" s="266" t="s">
        <v>217</v>
      </c>
      <c r="B8" s="267" t="s">
        <v>248</v>
      </c>
    </row>
    <row r="9" spans="1:2" ht="12.75">
      <c r="A9" s="266" t="s">
        <v>218</v>
      </c>
      <c r="B9" s="267" t="s">
        <v>33</v>
      </c>
    </row>
    <row r="10" spans="1:2" ht="12.75">
      <c r="A10" s="266" t="s">
        <v>219</v>
      </c>
      <c r="B10" s="267" t="s">
        <v>249</v>
      </c>
    </row>
    <row r="11" ht="12.75">
      <c r="A11" s="269"/>
    </row>
    <row r="12" spans="1:2" ht="18">
      <c r="A12" s="264" t="s">
        <v>53</v>
      </c>
      <c r="B12" s="265"/>
    </row>
    <row r="13" spans="1:2" ht="12.75">
      <c r="A13" s="266" t="s">
        <v>655</v>
      </c>
      <c r="B13" s="268" t="s">
        <v>250</v>
      </c>
    </row>
    <row r="14" spans="1:2" ht="12.75">
      <c r="A14" s="266" t="s">
        <v>656</v>
      </c>
      <c r="B14" s="268" t="s">
        <v>251</v>
      </c>
    </row>
    <row r="15" ht="12.75">
      <c r="B15" s="270" t="s">
        <v>374</v>
      </c>
    </row>
    <row r="16" spans="1:2" ht="12.75">
      <c r="A16" s="266" t="s">
        <v>657</v>
      </c>
      <c r="B16" s="267" t="s">
        <v>252</v>
      </c>
    </row>
    <row r="17" ht="12.75">
      <c r="B17" s="271" t="s">
        <v>383</v>
      </c>
    </row>
    <row r="18" ht="12.75">
      <c r="B18" s="270" t="s">
        <v>384</v>
      </c>
    </row>
    <row r="19" ht="12.75">
      <c r="A19" s="269"/>
    </row>
    <row r="20" spans="1:2" s="267" customFormat="1" ht="15.75">
      <c r="A20" s="264" t="s">
        <v>193</v>
      </c>
      <c r="B20" s="268"/>
    </row>
    <row r="21" spans="1:2" s="267" customFormat="1" ht="12.75">
      <c r="A21" s="272"/>
      <c r="B21" s="270" t="s">
        <v>194</v>
      </c>
    </row>
    <row r="22" spans="1:2" s="267" customFormat="1" ht="12.75">
      <c r="A22" s="266" t="s">
        <v>125</v>
      </c>
      <c r="B22" s="272" t="s">
        <v>253</v>
      </c>
    </row>
    <row r="23" spans="1:2" s="267" customFormat="1" ht="12.75">
      <c r="A23" s="266" t="s">
        <v>126</v>
      </c>
      <c r="B23" s="272" t="s">
        <v>254</v>
      </c>
    </row>
    <row r="24" spans="1:2" s="267" customFormat="1" ht="15.75">
      <c r="A24" s="273"/>
      <c r="B24" s="270" t="s">
        <v>196</v>
      </c>
    </row>
    <row r="25" spans="1:2" s="267" customFormat="1" ht="12.75">
      <c r="A25" s="266" t="s">
        <v>124</v>
      </c>
      <c r="B25" s="267" t="s">
        <v>255</v>
      </c>
    </row>
    <row r="26" spans="1:2" s="267" customFormat="1" ht="12.75">
      <c r="A26" s="266" t="s">
        <v>127</v>
      </c>
      <c r="B26" s="272" t="s">
        <v>256</v>
      </c>
    </row>
    <row r="27" spans="1:2" s="267" customFormat="1" ht="12.75">
      <c r="A27" s="266" t="s">
        <v>128</v>
      </c>
      <c r="B27" s="272" t="s">
        <v>257</v>
      </c>
    </row>
    <row r="28" spans="1:2" s="267" customFormat="1" ht="12.75">
      <c r="A28" s="274"/>
      <c r="B28" s="30" t="s">
        <v>839</v>
      </c>
    </row>
    <row r="29" spans="1:2" s="267" customFormat="1" ht="12.75">
      <c r="A29" s="266" t="s">
        <v>129</v>
      </c>
      <c r="B29" s="267" t="s">
        <v>258</v>
      </c>
    </row>
    <row r="30" spans="1:2" s="267" customFormat="1" ht="12.75">
      <c r="A30" s="266" t="s">
        <v>130</v>
      </c>
      <c r="B30" s="272" t="s">
        <v>259</v>
      </c>
    </row>
    <row r="31" spans="1:2" s="267" customFormat="1" ht="12.75">
      <c r="A31" s="274"/>
      <c r="B31" s="270" t="s">
        <v>863</v>
      </c>
    </row>
    <row r="32" spans="1:2" s="267" customFormat="1" ht="12.75">
      <c r="A32" s="266" t="s">
        <v>131</v>
      </c>
      <c r="B32" s="275" t="s">
        <v>149</v>
      </c>
    </row>
    <row r="33" spans="1:2" s="267" customFormat="1" ht="12.75">
      <c r="A33" s="276"/>
      <c r="B33" s="270" t="s">
        <v>864</v>
      </c>
    </row>
    <row r="34" spans="1:2" s="267" customFormat="1" ht="12.75">
      <c r="A34" s="266" t="s">
        <v>132</v>
      </c>
      <c r="B34" s="277" t="s">
        <v>260</v>
      </c>
    </row>
    <row r="35" spans="1:2" s="267" customFormat="1" ht="12.75">
      <c r="A35" s="266"/>
      <c r="B35" s="30" t="s">
        <v>261</v>
      </c>
    </row>
    <row r="36" spans="1:2" s="267" customFormat="1" ht="12.75">
      <c r="A36" s="266" t="s">
        <v>133</v>
      </c>
      <c r="B36" s="272" t="s">
        <v>262</v>
      </c>
    </row>
    <row r="37" spans="1:2" s="267" customFormat="1" ht="12.75">
      <c r="A37" s="266" t="s">
        <v>134</v>
      </c>
      <c r="B37" s="277" t="s">
        <v>263</v>
      </c>
    </row>
    <row r="38" spans="1:2" s="267" customFormat="1" ht="12.75">
      <c r="A38" s="266" t="s">
        <v>135</v>
      </c>
      <c r="B38" s="272" t="s">
        <v>264</v>
      </c>
    </row>
    <row r="39" spans="1:2" s="267" customFormat="1" ht="12.75">
      <c r="A39" s="276"/>
      <c r="B39" s="270" t="s">
        <v>906</v>
      </c>
    </row>
    <row r="40" spans="1:2" s="267" customFormat="1" ht="12.75">
      <c r="A40" s="266" t="s">
        <v>136</v>
      </c>
      <c r="B40" s="267" t="s">
        <v>907</v>
      </c>
    </row>
    <row r="41" spans="1:2" s="267" customFormat="1" ht="12.75">
      <c r="A41" s="266" t="s">
        <v>137</v>
      </c>
      <c r="B41" s="267" t="s">
        <v>911</v>
      </c>
    </row>
    <row r="42" spans="1:2" s="267" customFormat="1" ht="12.75">
      <c r="A42" s="266" t="s">
        <v>138</v>
      </c>
      <c r="B42" s="272" t="s">
        <v>265</v>
      </c>
    </row>
    <row r="43" spans="1:2" s="267" customFormat="1" ht="12.75">
      <c r="A43" s="266" t="s">
        <v>139</v>
      </c>
      <c r="B43" s="275" t="s">
        <v>266</v>
      </c>
    </row>
    <row r="44" spans="1:2" s="267" customFormat="1" ht="12.75">
      <c r="A44" s="266" t="s">
        <v>140</v>
      </c>
      <c r="B44" s="267" t="s">
        <v>267</v>
      </c>
    </row>
    <row r="45" spans="1:2" s="267" customFormat="1" ht="12.75">
      <c r="A45" s="266" t="s">
        <v>141</v>
      </c>
      <c r="B45" s="267" t="s">
        <v>913</v>
      </c>
    </row>
    <row r="46" spans="1:2" s="267" customFormat="1" ht="12.75">
      <c r="A46" s="266" t="s">
        <v>142</v>
      </c>
      <c r="B46" s="267" t="s">
        <v>916</v>
      </c>
    </row>
    <row r="47" spans="1:2" s="267" customFormat="1" ht="12.75">
      <c r="A47" s="266" t="s">
        <v>143</v>
      </c>
      <c r="B47" s="267" t="s">
        <v>268</v>
      </c>
    </row>
    <row r="48" spans="1:2" s="267" customFormat="1" ht="12.75">
      <c r="A48" s="276"/>
      <c r="B48" s="270" t="s">
        <v>917</v>
      </c>
    </row>
    <row r="49" spans="1:2" s="267" customFormat="1" ht="12.75">
      <c r="A49" s="266" t="s">
        <v>144</v>
      </c>
      <c r="B49" s="267" t="s">
        <v>600</v>
      </c>
    </row>
    <row r="50" spans="1:2" s="267" customFormat="1" ht="12.75">
      <c r="A50" s="266" t="s">
        <v>145</v>
      </c>
      <c r="B50" s="267" t="s">
        <v>918</v>
      </c>
    </row>
    <row r="52" spans="1:2" s="267" customFormat="1" ht="18">
      <c r="A52" s="264" t="s">
        <v>612</v>
      </c>
      <c r="B52" s="265"/>
    </row>
    <row r="53" s="267" customFormat="1" ht="12.75">
      <c r="B53" s="270" t="s">
        <v>613</v>
      </c>
    </row>
    <row r="54" spans="1:2" s="267" customFormat="1" ht="12.75">
      <c r="A54" s="266" t="s">
        <v>437</v>
      </c>
      <c r="B54" s="272" t="s">
        <v>269</v>
      </c>
    </row>
    <row r="55" spans="1:2" s="267" customFormat="1" ht="12.75">
      <c r="A55" s="266" t="s">
        <v>438</v>
      </c>
      <c r="B55" s="272" t="s">
        <v>270</v>
      </c>
    </row>
    <row r="56" spans="1:2" s="267" customFormat="1" ht="12.75">
      <c r="A56" s="274"/>
      <c r="B56" s="30" t="s">
        <v>881</v>
      </c>
    </row>
    <row r="57" spans="1:2" s="267" customFormat="1" ht="12.75">
      <c r="A57" s="266" t="s">
        <v>439</v>
      </c>
      <c r="B57" s="272" t="s">
        <v>271</v>
      </c>
    </row>
    <row r="58" spans="1:2" s="267" customFormat="1" ht="12.75">
      <c r="A58" s="266" t="s">
        <v>440</v>
      </c>
      <c r="B58" s="272" t="s">
        <v>272</v>
      </c>
    </row>
    <row r="59" spans="1:2" s="267" customFormat="1" ht="12.75">
      <c r="A59" s="266" t="s">
        <v>441</v>
      </c>
      <c r="B59" s="272" t="s">
        <v>273</v>
      </c>
    </row>
    <row r="60" spans="1:2" s="267" customFormat="1" ht="12.75">
      <c r="A60" s="266" t="s">
        <v>446</v>
      </c>
      <c r="B60" s="272" t="s">
        <v>274</v>
      </c>
    </row>
    <row r="61" spans="1:2" s="267" customFormat="1" ht="12.75">
      <c r="A61" s="266" t="s">
        <v>447</v>
      </c>
      <c r="B61" s="272" t="s">
        <v>275</v>
      </c>
    </row>
    <row r="62" spans="1:2" s="267" customFormat="1" ht="12.75">
      <c r="A62" s="266" t="s">
        <v>448</v>
      </c>
      <c r="B62" s="272" t="s">
        <v>276</v>
      </c>
    </row>
    <row r="63" spans="1:2" s="267" customFormat="1" ht="12.75">
      <c r="A63" s="266" t="s">
        <v>450</v>
      </c>
      <c r="B63" s="272" t="s">
        <v>277</v>
      </c>
    </row>
    <row r="64" spans="1:2" s="267" customFormat="1" ht="12.75">
      <c r="A64" s="266" t="s">
        <v>451</v>
      </c>
      <c r="B64" s="272" t="s">
        <v>258</v>
      </c>
    </row>
    <row r="65" spans="1:2" s="267" customFormat="1" ht="12.75">
      <c r="A65" s="266" t="s">
        <v>452</v>
      </c>
      <c r="B65" s="272" t="s">
        <v>278</v>
      </c>
    </row>
    <row r="66" spans="1:2" s="267" customFormat="1" ht="12.75">
      <c r="A66" s="274"/>
      <c r="B66" s="30" t="s">
        <v>454</v>
      </c>
    </row>
    <row r="67" spans="1:2" s="267" customFormat="1" ht="12.75">
      <c r="A67" s="266" t="s">
        <v>455</v>
      </c>
      <c r="B67" s="272" t="s">
        <v>279</v>
      </c>
    </row>
    <row r="68" spans="1:2" s="267" customFormat="1" ht="12.75">
      <c r="A68" s="266" t="s">
        <v>459</v>
      </c>
      <c r="B68" s="272" t="s">
        <v>280</v>
      </c>
    </row>
    <row r="69" spans="1:2" s="267" customFormat="1" ht="12.75">
      <c r="A69" s="266" t="s">
        <v>461</v>
      </c>
      <c r="B69" s="272" t="s">
        <v>281</v>
      </c>
    </row>
    <row r="70" spans="1:2" s="267" customFormat="1" ht="12.75">
      <c r="A70" s="266" t="s">
        <v>462</v>
      </c>
      <c r="B70" s="272" t="s">
        <v>282</v>
      </c>
    </row>
    <row r="71" spans="1:2" s="267" customFormat="1" ht="12.75">
      <c r="A71" s="266" t="s">
        <v>463</v>
      </c>
      <c r="B71" s="272" t="s">
        <v>283</v>
      </c>
    </row>
    <row r="72" spans="1:2" s="267" customFormat="1" ht="12.75">
      <c r="A72" s="266" t="s">
        <v>465</v>
      </c>
      <c r="B72" s="272" t="s">
        <v>434</v>
      </c>
    </row>
    <row r="74" spans="1:2" ht="18">
      <c r="A74" s="264" t="s">
        <v>401</v>
      </c>
      <c r="B74" s="265"/>
    </row>
    <row r="75" spans="1:2" ht="12.75">
      <c r="A75" s="266" t="s">
        <v>294</v>
      </c>
      <c r="B75" s="268" t="s">
        <v>284</v>
      </c>
    </row>
    <row r="76" spans="1:2" ht="12.75">
      <c r="A76" s="266" t="s">
        <v>295</v>
      </c>
      <c r="B76" s="267" t="s">
        <v>285</v>
      </c>
    </row>
    <row r="77" spans="1:2" ht="12.75">
      <c r="A77" s="266" t="s">
        <v>296</v>
      </c>
      <c r="B77" s="272" t="s">
        <v>286</v>
      </c>
    </row>
    <row r="78" spans="1:2" ht="12.75">
      <c r="A78" s="278"/>
      <c r="B78" s="270" t="s">
        <v>430</v>
      </c>
    </row>
    <row r="79" spans="1:2" ht="12.75">
      <c r="A79" s="266" t="s">
        <v>297</v>
      </c>
      <c r="B79" s="272" t="s">
        <v>999</v>
      </c>
    </row>
    <row r="80" spans="1:2" ht="12.75">
      <c r="A80" s="266" t="s">
        <v>298</v>
      </c>
      <c r="B80" s="272" t="s">
        <v>1000</v>
      </c>
    </row>
    <row r="81" spans="1:2" ht="12.75">
      <c r="A81" s="266" t="s">
        <v>299</v>
      </c>
      <c r="B81" s="272" t="s">
        <v>1001</v>
      </c>
    </row>
    <row r="82" spans="1:2" ht="12.75">
      <c r="A82" s="266" t="s">
        <v>300</v>
      </c>
      <c r="B82" s="272" t="s">
        <v>1002</v>
      </c>
    </row>
    <row r="84" spans="1:2" ht="18">
      <c r="A84" s="264" t="s">
        <v>466</v>
      </c>
      <c r="B84" s="265"/>
    </row>
    <row r="85" spans="1:2" ht="12.75">
      <c r="A85" s="266" t="s">
        <v>952</v>
      </c>
      <c r="B85" s="272" t="s">
        <v>1003</v>
      </c>
    </row>
    <row r="86" spans="1:2" ht="12.75">
      <c r="A86" s="266" t="s">
        <v>951</v>
      </c>
      <c r="B86" s="272" t="s">
        <v>1004</v>
      </c>
    </row>
    <row r="87" spans="1:2" ht="12.75">
      <c r="A87" s="266" t="s">
        <v>950</v>
      </c>
      <c r="B87" s="272" t="s">
        <v>348</v>
      </c>
    </row>
    <row r="88" spans="1:2" ht="12.75">
      <c r="A88" s="266" t="s">
        <v>949</v>
      </c>
      <c r="B88" s="272" t="s">
        <v>1005</v>
      </c>
    </row>
    <row r="90" spans="1:2" s="267" customFormat="1" ht="18">
      <c r="A90" s="264" t="s">
        <v>985</v>
      </c>
      <c r="B90" s="265"/>
    </row>
    <row r="91" spans="1:2" s="267" customFormat="1" ht="12.75">
      <c r="A91" s="266" t="s">
        <v>85</v>
      </c>
      <c r="B91" s="277" t="s">
        <v>1006</v>
      </c>
    </row>
    <row r="92" spans="1:2" s="267" customFormat="1" ht="12.75">
      <c r="A92" s="266" t="s">
        <v>893</v>
      </c>
      <c r="B92" s="277" t="s">
        <v>987</v>
      </c>
    </row>
    <row r="93" spans="1:2" s="267" customFormat="1" ht="12.75">
      <c r="A93" s="266" t="s">
        <v>894</v>
      </c>
      <c r="B93" s="277" t="s">
        <v>1007</v>
      </c>
    </row>
    <row r="94" spans="1:2" s="267" customFormat="1" ht="12.75">
      <c r="A94" s="266" t="s">
        <v>895</v>
      </c>
      <c r="B94" s="272" t="s">
        <v>1008</v>
      </c>
    </row>
    <row r="95" spans="1:2" s="267" customFormat="1" ht="12.75">
      <c r="A95" s="266" t="s">
        <v>896</v>
      </c>
      <c r="B95" s="272" t="s">
        <v>1009</v>
      </c>
    </row>
    <row r="96" spans="1:2" s="267" customFormat="1" ht="12.75">
      <c r="A96" s="266" t="s">
        <v>208</v>
      </c>
      <c r="B96" s="272" t="s">
        <v>84</v>
      </c>
    </row>
    <row r="98" spans="1:2" ht="15.75">
      <c r="A98" s="264" t="s">
        <v>209</v>
      </c>
      <c r="B98" s="264"/>
    </row>
    <row r="99" spans="1:2" ht="12.75">
      <c r="A99" s="278"/>
      <c r="B99" s="30" t="s">
        <v>210</v>
      </c>
    </row>
    <row r="100" spans="1:2" ht="12.75">
      <c r="A100" s="266" t="s">
        <v>1</v>
      </c>
      <c r="B100" s="267" t="s">
        <v>211</v>
      </c>
    </row>
    <row r="101" spans="1:2" ht="12.75">
      <c r="A101" s="266" t="s">
        <v>2</v>
      </c>
      <c r="B101" s="272" t="s">
        <v>1010</v>
      </c>
    </row>
    <row r="102" spans="1:2" ht="12.75">
      <c r="A102" s="266" t="s">
        <v>3</v>
      </c>
      <c r="B102" s="272" t="s">
        <v>1011</v>
      </c>
    </row>
    <row r="103" spans="1:2" ht="12.75">
      <c r="A103" s="266" t="s">
        <v>4</v>
      </c>
      <c r="B103" s="272" t="s">
        <v>1012</v>
      </c>
    </row>
    <row r="104" spans="1:2" ht="12.75">
      <c r="A104" s="266" t="s">
        <v>5</v>
      </c>
      <c r="B104" s="272" t="s">
        <v>1013</v>
      </c>
    </row>
    <row r="105" spans="1:2" ht="12.75">
      <c r="A105" s="278"/>
      <c r="B105" s="30" t="s">
        <v>1014</v>
      </c>
    </row>
    <row r="106" spans="1:2" ht="12.75">
      <c r="A106" s="266" t="s">
        <v>6</v>
      </c>
      <c r="B106" s="272" t="s">
        <v>1015</v>
      </c>
    </row>
    <row r="107" spans="1:2" ht="12.75">
      <c r="A107" s="278"/>
      <c r="B107" s="30" t="s">
        <v>554</v>
      </c>
    </row>
    <row r="108" spans="1:2" ht="12.75">
      <c r="A108" s="266" t="s">
        <v>7</v>
      </c>
      <c r="B108" s="272" t="s">
        <v>1016</v>
      </c>
    </row>
    <row r="109" spans="1:2" ht="12.75">
      <c r="A109" s="266" t="s">
        <v>8</v>
      </c>
      <c r="B109" s="272" t="s">
        <v>1017</v>
      </c>
    </row>
    <row r="110" spans="1:2" ht="12.75">
      <c r="A110" s="266" t="s">
        <v>9</v>
      </c>
      <c r="B110" s="272" t="s">
        <v>1018</v>
      </c>
    </row>
    <row r="111" spans="1:2" ht="12.75">
      <c r="A111" s="266" t="s">
        <v>10</v>
      </c>
      <c r="B111" s="272" t="s">
        <v>1019</v>
      </c>
    </row>
    <row r="112" spans="1:2" ht="12.75">
      <c r="A112" s="266" t="s">
        <v>11</v>
      </c>
      <c r="B112" s="272" t="s">
        <v>1020</v>
      </c>
    </row>
    <row r="113" spans="1:2" ht="12.75">
      <c r="A113" s="278"/>
      <c r="B113" s="30" t="s">
        <v>565</v>
      </c>
    </row>
    <row r="114" spans="1:2" ht="12.75">
      <c r="A114" s="266" t="s">
        <v>12</v>
      </c>
      <c r="B114" s="272" t="s">
        <v>566</v>
      </c>
    </row>
    <row r="115" spans="1:2" ht="12.75">
      <c r="A115" s="266" t="s">
        <v>13</v>
      </c>
      <c r="B115" s="272" t="s">
        <v>579</v>
      </c>
    </row>
    <row r="116" spans="1:2" ht="12.75">
      <c r="A116" s="266" t="s">
        <v>14</v>
      </c>
      <c r="B116" s="272" t="s">
        <v>1021</v>
      </c>
    </row>
    <row r="118" spans="1:2" ht="15.75">
      <c r="A118" s="264" t="s">
        <v>514</v>
      </c>
      <c r="B118" s="264"/>
    </row>
    <row r="119" spans="1:2" ht="12.75">
      <c r="A119" s="279" t="s">
        <v>544</v>
      </c>
      <c r="B119" s="272" t="s">
        <v>1022</v>
      </c>
    </row>
    <row r="120" spans="1:2" ht="12.75">
      <c r="A120" s="279" t="s">
        <v>545</v>
      </c>
      <c r="B120" s="272" t="s">
        <v>547</v>
      </c>
    </row>
    <row r="121" spans="1:2" ht="12.75">
      <c r="A121" s="279" t="s">
        <v>546</v>
      </c>
      <c r="B121" s="272" t="s">
        <v>534</v>
      </c>
    </row>
    <row r="123" spans="1:2" ht="18">
      <c r="A123" s="264" t="s">
        <v>86</v>
      </c>
      <c r="B123" s="265"/>
    </row>
    <row r="124" spans="1:2" ht="12.75">
      <c r="A124" s="266" t="s">
        <v>87</v>
      </c>
      <c r="B124" s="272" t="s">
        <v>1023</v>
      </c>
    </row>
  </sheetData>
  <mergeCells count="2">
    <mergeCell ref="A1:B1"/>
    <mergeCell ref="A3:B3"/>
  </mergeCells>
  <printOptions/>
  <pageMargins left="0.75" right="0.75" top="1" bottom="1"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K43"/>
  <sheetViews>
    <sheetView workbookViewId="0" topLeftCell="A1">
      <selection activeCell="G28" sqref="G28"/>
    </sheetView>
  </sheetViews>
  <sheetFormatPr defaultColWidth="9.140625" defaultRowHeight="12.75"/>
  <cols>
    <col min="1" max="2" width="3.8515625" style="0" customWidth="1"/>
    <col min="3" max="3" width="10.7109375" style="0" customWidth="1"/>
    <col min="4" max="11" width="9.00390625" style="0" customWidth="1"/>
  </cols>
  <sheetData>
    <row r="1" spans="1:11" ht="18">
      <c r="A1" s="336" t="s">
        <v>514</v>
      </c>
      <c r="B1" s="336"/>
      <c r="C1" s="336"/>
      <c r="D1" s="336"/>
      <c r="E1" s="336"/>
      <c r="F1" s="336"/>
      <c r="G1" s="336"/>
      <c r="H1" s="336"/>
      <c r="I1" s="336"/>
      <c r="J1" s="336"/>
      <c r="K1" s="336"/>
    </row>
    <row r="3" spans="1:11" ht="12.75">
      <c r="A3" s="3" t="s">
        <v>544</v>
      </c>
      <c r="B3" s="407" t="s">
        <v>798</v>
      </c>
      <c r="C3" s="337"/>
      <c r="D3" s="337"/>
      <c r="E3" s="337"/>
      <c r="F3" s="337"/>
      <c r="G3" s="337"/>
      <c r="H3" s="337"/>
      <c r="I3" s="337"/>
      <c r="J3" s="337"/>
      <c r="K3" s="337"/>
    </row>
    <row r="4" spans="2:11" ht="134.25" customHeight="1">
      <c r="B4" s="441" t="s">
        <v>1084</v>
      </c>
      <c r="C4" s="441"/>
      <c r="D4" s="441"/>
      <c r="E4" s="441"/>
      <c r="F4" s="441"/>
      <c r="G4" s="441"/>
      <c r="H4" s="441"/>
      <c r="I4" s="441"/>
      <c r="J4" s="441"/>
      <c r="K4" s="441"/>
    </row>
    <row r="5" spans="2:11" ht="12.75" customHeight="1">
      <c r="B5" s="202"/>
      <c r="C5" s="202"/>
      <c r="D5" s="202"/>
      <c r="E5" s="202"/>
      <c r="F5" s="202"/>
      <c r="G5" s="202"/>
      <c r="H5" s="202"/>
      <c r="I5" s="202"/>
      <c r="J5" s="202"/>
      <c r="K5" s="202"/>
    </row>
    <row r="6" spans="2:11" ht="12.75" customHeight="1">
      <c r="B6" s="442" t="s">
        <v>1085</v>
      </c>
      <c r="C6" s="443"/>
      <c r="D6" s="443"/>
      <c r="E6" s="443"/>
      <c r="F6" s="443"/>
      <c r="G6" s="443"/>
      <c r="H6" s="443"/>
      <c r="I6" s="443"/>
      <c r="J6" s="443"/>
      <c r="K6" s="443"/>
    </row>
    <row r="7" spans="2:11" ht="26.25" customHeight="1">
      <c r="B7" s="442" t="s">
        <v>1086</v>
      </c>
      <c r="C7" s="443"/>
      <c r="D7" s="443"/>
      <c r="E7" s="443"/>
      <c r="F7" s="443"/>
      <c r="G7" s="443"/>
      <c r="H7" s="443"/>
      <c r="I7" s="443"/>
      <c r="J7" s="443"/>
      <c r="K7" s="443"/>
    </row>
    <row r="8" spans="2:11" ht="25.5" customHeight="1">
      <c r="B8" s="442" t="s">
        <v>1087</v>
      </c>
      <c r="C8" s="443"/>
      <c r="D8" s="443"/>
      <c r="E8" s="443"/>
      <c r="F8" s="443"/>
      <c r="G8" s="443"/>
      <c r="H8" s="443"/>
      <c r="I8" s="443"/>
      <c r="J8" s="443"/>
      <c r="K8" s="443"/>
    </row>
    <row r="9" spans="2:11" ht="37.5" customHeight="1">
      <c r="B9" s="442" t="s">
        <v>1088</v>
      </c>
      <c r="C9" s="443"/>
      <c r="D9" s="443"/>
      <c r="E9" s="443"/>
      <c r="F9" s="443"/>
      <c r="G9" s="443"/>
      <c r="H9" s="443"/>
      <c r="I9" s="443"/>
      <c r="J9" s="443"/>
      <c r="K9" s="443"/>
    </row>
    <row r="10" spans="2:11" ht="36.75" customHeight="1">
      <c r="B10" s="442" t="s">
        <v>1089</v>
      </c>
      <c r="C10" s="443"/>
      <c r="D10" s="443"/>
      <c r="E10" s="443"/>
      <c r="F10" s="443"/>
      <c r="G10" s="443"/>
      <c r="H10" s="443"/>
      <c r="I10" s="443"/>
      <c r="J10" s="443"/>
      <c r="K10" s="443"/>
    </row>
    <row r="11" spans="2:11" ht="12.75" customHeight="1">
      <c r="B11" s="442" t="s">
        <v>1090</v>
      </c>
      <c r="C11" s="443"/>
      <c r="D11" s="443"/>
      <c r="E11" s="443"/>
      <c r="F11" s="443"/>
      <c r="G11" s="443"/>
      <c r="H11" s="443"/>
      <c r="I11" s="443"/>
      <c r="J11" s="443"/>
      <c r="K11" s="443"/>
    </row>
    <row r="12" spans="2:11" ht="12.75" customHeight="1">
      <c r="B12" s="443"/>
      <c r="C12" s="443"/>
      <c r="D12" s="443"/>
      <c r="E12" s="443"/>
      <c r="F12" s="443"/>
      <c r="G12" s="443"/>
      <c r="H12" s="443"/>
      <c r="I12" s="443"/>
      <c r="J12" s="443"/>
      <c r="K12" s="443"/>
    </row>
    <row r="13" spans="3:11" ht="12.75">
      <c r="C13" s="179"/>
      <c r="D13" s="179"/>
      <c r="E13" s="179"/>
      <c r="F13" s="179"/>
      <c r="G13" s="179"/>
      <c r="H13" s="179"/>
      <c r="I13" s="179"/>
      <c r="J13" s="179"/>
      <c r="K13" s="179"/>
    </row>
    <row r="14" spans="1:11" ht="12.75">
      <c r="A14" s="3" t="s">
        <v>544</v>
      </c>
      <c r="B14" s="425"/>
      <c r="C14" s="426"/>
      <c r="D14" s="426"/>
      <c r="E14" s="426"/>
      <c r="F14" s="426"/>
      <c r="G14" s="426"/>
      <c r="H14" s="427"/>
      <c r="I14" s="196" t="s">
        <v>515</v>
      </c>
      <c r="J14" s="196" t="s">
        <v>516</v>
      </c>
      <c r="K14" s="196" t="s">
        <v>880</v>
      </c>
    </row>
    <row r="15" spans="1:11" ht="12.75">
      <c r="A15" s="3" t="s">
        <v>544</v>
      </c>
      <c r="B15" s="197" t="s">
        <v>517</v>
      </c>
      <c r="C15" s="345" t="s">
        <v>518</v>
      </c>
      <c r="D15" s="345"/>
      <c r="E15" s="345"/>
      <c r="F15" s="345"/>
      <c r="G15" s="345"/>
      <c r="H15" s="346"/>
      <c r="I15" s="119">
        <v>404</v>
      </c>
      <c r="J15" s="119">
        <v>230</v>
      </c>
      <c r="K15" s="119">
        <f>SUM(I15:J15)</f>
        <v>634</v>
      </c>
    </row>
    <row r="16" spans="1:11" ht="12.75">
      <c r="A16" s="3" t="s">
        <v>544</v>
      </c>
      <c r="B16" s="197" t="s">
        <v>519</v>
      </c>
      <c r="C16" s="345" t="s">
        <v>520</v>
      </c>
      <c r="D16" s="345"/>
      <c r="E16" s="345"/>
      <c r="F16" s="345"/>
      <c r="G16" s="345"/>
      <c r="H16" s="346"/>
      <c r="I16" s="119">
        <v>73</v>
      </c>
      <c r="J16" s="119">
        <v>21</v>
      </c>
      <c r="K16" s="119">
        <f>SUM(I16:J16)</f>
        <v>94</v>
      </c>
    </row>
    <row r="17" spans="1:11" ht="12.75">
      <c r="A17" s="3" t="s">
        <v>544</v>
      </c>
      <c r="B17" s="197" t="s">
        <v>521</v>
      </c>
      <c r="C17" s="345" t="s">
        <v>522</v>
      </c>
      <c r="D17" s="345"/>
      <c r="E17" s="345"/>
      <c r="F17" s="345"/>
      <c r="G17" s="345"/>
      <c r="H17" s="346"/>
      <c r="I17" s="119">
        <v>61</v>
      </c>
      <c r="J17" s="119">
        <v>41</v>
      </c>
      <c r="K17" s="119">
        <f>SUM(I17:J17)</f>
        <v>102</v>
      </c>
    </row>
    <row r="18" spans="1:11" ht="12.75">
      <c r="A18" s="3" t="s">
        <v>544</v>
      </c>
      <c r="B18" s="197" t="s">
        <v>523</v>
      </c>
      <c r="C18" s="345" t="s">
        <v>524</v>
      </c>
      <c r="D18" s="345"/>
      <c r="E18" s="345"/>
      <c r="F18" s="345"/>
      <c r="G18" s="345"/>
      <c r="H18" s="346"/>
      <c r="I18" s="119">
        <v>343</v>
      </c>
      <c r="J18" s="119">
        <v>189</v>
      </c>
      <c r="K18" s="119">
        <f>SUM(I18:J18)</f>
        <v>532</v>
      </c>
    </row>
    <row r="19" spans="1:11" ht="14.25" customHeight="1">
      <c r="A19" s="3" t="s">
        <v>544</v>
      </c>
      <c r="B19" s="197" t="s">
        <v>525</v>
      </c>
      <c r="C19" s="345" t="s">
        <v>526</v>
      </c>
      <c r="D19" s="345"/>
      <c r="E19" s="345"/>
      <c r="F19" s="345"/>
      <c r="G19" s="345"/>
      <c r="H19" s="346"/>
      <c r="I19" s="119">
        <v>31</v>
      </c>
      <c r="J19" s="119">
        <v>3</v>
      </c>
      <c r="K19" s="119">
        <f>SUM(I19:J19)</f>
        <v>34</v>
      </c>
    </row>
    <row r="20" spans="1:11" ht="25.5" customHeight="1">
      <c r="A20" s="3" t="s">
        <v>544</v>
      </c>
      <c r="B20" s="198" t="s">
        <v>527</v>
      </c>
      <c r="C20" s="345" t="s">
        <v>528</v>
      </c>
      <c r="D20" s="345"/>
      <c r="E20" s="345"/>
      <c r="F20" s="345"/>
      <c r="G20" s="345"/>
      <c r="H20" s="346"/>
      <c r="I20" s="119">
        <v>404</v>
      </c>
      <c r="J20" s="119"/>
      <c r="K20" s="119"/>
    </row>
    <row r="21" spans="1:11" ht="26.25" customHeight="1">
      <c r="A21" s="3" t="s">
        <v>544</v>
      </c>
      <c r="B21" s="198" t="s">
        <v>529</v>
      </c>
      <c r="C21" s="345" t="s">
        <v>530</v>
      </c>
      <c r="D21" s="345"/>
      <c r="E21" s="345"/>
      <c r="F21" s="345"/>
      <c r="G21" s="345"/>
      <c r="H21" s="346"/>
      <c r="I21" s="119"/>
      <c r="J21" s="119"/>
      <c r="K21" s="119"/>
    </row>
    <row r="22" spans="1:11" ht="12.75">
      <c r="A22" s="3" t="s">
        <v>544</v>
      </c>
      <c r="B22" s="197" t="s">
        <v>531</v>
      </c>
      <c r="C22" s="345" t="s">
        <v>532</v>
      </c>
      <c r="D22" s="345"/>
      <c r="E22" s="345"/>
      <c r="F22" s="345"/>
      <c r="G22" s="345"/>
      <c r="H22" s="346"/>
      <c r="I22" s="119"/>
      <c r="J22" s="119"/>
      <c r="K22" s="119"/>
    </row>
    <row r="23" spans="1:11" ht="25.5" customHeight="1">
      <c r="A23" s="3" t="s">
        <v>544</v>
      </c>
      <c r="B23" s="197" t="s">
        <v>533</v>
      </c>
      <c r="C23" s="345" t="s">
        <v>207</v>
      </c>
      <c r="D23" s="345"/>
      <c r="E23" s="345"/>
      <c r="F23" s="345"/>
      <c r="G23" s="345"/>
      <c r="H23" s="346"/>
      <c r="I23" s="119"/>
      <c r="J23" s="119"/>
      <c r="K23" s="119"/>
    </row>
    <row r="25" spans="1:11" ht="12.75">
      <c r="A25" s="3" t="s">
        <v>545</v>
      </c>
      <c r="B25" s="447" t="s">
        <v>547</v>
      </c>
      <c r="C25" s="305"/>
      <c r="D25" s="305"/>
      <c r="E25" s="305"/>
      <c r="F25" s="305"/>
      <c r="G25" s="305"/>
      <c r="H25" s="305"/>
      <c r="I25" s="305"/>
      <c r="J25" s="305"/>
      <c r="K25" s="305"/>
    </row>
    <row r="26" spans="2:11" ht="64.5" customHeight="1">
      <c r="B26" s="337" t="s">
        <v>799</v>
      </c>
      <c r="C26" s="337"/>
      <c r="D26" s="337"/>
      <c r="E26" s="337"/>
      <c r="F26" s="337"/>
      <c r="G26" s="337"/>
      <c r="H26" s="337"/>
      <c r="I26" s="337"/>
      <c r="J26" s="337"/>
      <c r="K26" s="337"/>
    </row>
    <row r="27" spans="2:11" ht="12.75">
      <c r="B27" s="7"/>
      <c r="C27" s="7"/>
      <c r="D27" s="7"/>
      <c r="E27" s="7"/>
      <c r="F27" s="7"/>
      <c r="G27" s="7"/>
      <c r="H27" s="7"/>
      <c r="I27" s="7"/>
      <c r="J27" s="7"/>
      <c r="K27" s="7"/>
    </row>
    <row r="28" spans="1:11" ht="12.75">
      <c r="A28" s="3" t="s">
        <v>545</v>
      </c>
      <c r="B28" s="333" t="s">
        <v>800</v>
      </c>
      <c r="C28" s="333"/>
      <c r="D28" s="333"/>
      <c r="E28" s="333"/>
      <c r="F28" s="333"/>
      <c r="G28" s="200">
        <v>14</v>
      </c>
      <c r="H28" s="150" t="s">
        <v>548</v>
      </c>
      <c r="I28" s="7"/>
      <c r="J28" s="7"/>
      <c r="K28" s="7"/>
    </row>
    <row r="30" spans="1:11" ht="16.5" customHeight="1">
      <c r="A30" s="3" t="s">
        <v>546</v>
      </c>
      <c r="B30" s="447" t="s">
        <v>534</v>
      </c>
      <c r="C30" s="305"/>
      <c r="D30" s="305"/>
      <c r="E30" s="305"/>
      <c r="F30" s="305"/>
      <c r="G30" s="305"/>
      <c r="H30" s="305"/>
      <c r="I30" s="305"/>
      <c r="J30" s="305"/>
      <c r="K30" s="305"/>
    </row>
    <row r="31" spans="1:11" ht="27" customHeight="1">
      <c r="A31" s="3"/>
      <c r="B31" s="303" t="s">
        <v>801</v>
      </c>
      <c r="C31" s="337"/>
      <c r="D31" s="337"/>
      <c r="E31" s="337"/>
      <c r="F31" s="337"/>
      <c r="G31" s="337"/>
      <c r="H31" s="337"/>
      <c r="I31" s="337"/>
      <c r="J31" s="337"/>
      <c r="K31" s="337"/>
    </row>
    <row r="32" spans="1:11" ht="115.5" customHeight="1">
      <c r="A32" s="3"/>
      <c r="B32" s="445" t="s">
        <v>353</v>
      </c>
      <c r="C32" s="337"/>
      <c r="D32" s="337"/>
      <c r="E32" s="337"/>
      <c r="F32" s="337"/>
      <c r="G32" s="337"/>
      <c r="H32" s="337"/>
      <c r="I32" s="337"/>
      <c r="J32" s="337"/>
      <c r="K32" s="337"/>
    </row>
    <row r="33" spans="1:11" ht="93" customHeight="1">
      <c r="A33" s="3"/>
      <c r="B33" s="445" t="s">
        <v>354</v>
      </c>
      <c r="C33" s="303"/>
      <c r="D33" s="303"/>
      <c r="E33" s="303"/>
      <c r="F33" s="303"/>
      <c r="G33" s="303"/>
      <c r="H33" s="303"/>
      <c r="I33" s="303"/>
      <c r="J33" s="303"/>
      <c r="K33" s="303"/>
    </row>
    <row r="34" spans="1:11" ht="68.25" customHeight="1">
      <c r="A34" s="3"/>
      <c r="B34" s="303" t="s">
        <v>802</v>
      </c>
      <c r="C34" s="337"/>
      <c r="D34" s="337"/>
      <c r="E34" s="337"/>
      <c r="F34" s="337"/>
      <c r="G34" s="337"/>
      <c r="H34" s="337"/>
      <c r="I34" s="337"/>
      <c r="J34" s="337"/>
      <c r="K34" s="337"/>
    </row>
    <row r="35" spans="1:11" ht="12.75">
      <c r="A35" s="3"/>
      <c r="B35" s="201"/>
      <c r="C35" s="201"/>
      <c r="D35" s="201"/>
      <c r="E35" s="201"/>
      <c r="F35" s="201"/>
      <c r="G35" s="201"/>
      <c r="H35" s="201"/>
      <c r="I35" s="201"/>
      <c r="J35" s="201"/>
      <c r="K35" s="201"/>
    </row>
    <row r="36" spans="1:11" ht="12.75">
      <c r="A36" s="3" t="s">
        <v>546</v>
      </c>
      <c r="B36" s="448" t="s">
        <v>237</v>
      </c>
      <c r="C36" s="375"/>
      <c r="D36" s="375"/>
      <c r="E36" s="375"/>
      <c r="F36" s="375"/>
      <c r="G36" s="375"/>
      <c r="H36" s="375"/>
      <c r="I36" s="375"/>
      <c r="J36" s="375"/>
      <c r="K36" s="375"/>
    </row>
    <row r="38" spans="1:11" ht="12.75">
      <c r="A38" s="3" t="s">
        <v>546</v>
      </c>
      <c r="B38" s="449" t="s">
        <v>238</v>
      </c>
      <c r="C38" s="449"/>
      <c r="D38" s="449"/>
      <c r="E38" s="449"/>
      <c r="F38" s="449"/>
      <c r="G38" s="449"/>
      <c r="H38" s="449"/>
      <c r="I38" s="449"/>
      <c r="J38" s="449"/>
      <c r="K38" s="449"/>
    </row>
    <row r="39" spans="1:11" ht="12.75">
      <c r="A39" s="3" t="s">
        <v>546</v>
      </c>
      <c r="B39" s="444" t="s">
        <v>535</v>
      </c>
      <c r="C39" s="444"/>
      <c r="D39" s="199" t="s">
        <v>536</v>
      </c>
      <c r="E39" s="199" t="s">
        <v>537</v>
      </c>
      <c r="F39" s="199" t="s">
        <v>538</v>
      </c>
      <c r="G39" s="199" t="s">
        <v>539</v>
      </c>
      <c r="H39" s="199" t="s">
        <v>540</v>
      </c>
      <c r="I39" s="199" t="s">
        <v>541</v>
      </c>
      <c r="J39" s="199" t="s">
        <v>542</v>
      </c>
      <c r="K39" s="199" t="s">
        <v>880</v>
      </c>
    </row>
    <row r="40" spans="1:11" ht="12.75">
      <c r="A40" s="3" t="s">
        <v>546</v>
      </c>
      <c r="B40" s="444"/>
      <c r="C40" s="444"/>
      <c r="D40" s="31">
        <v>97</v>
      </c>
      <c r="E40" s="31">
        <v>293</v>
      </c>
      <c r="F40" s="31">
        <v>146</v>
      </c>
      <c r="G40" s="31">
        <v>85</v>
      </c>
      <c r="H40" s="31">
        <v>20</v>
      </c>
      <c r="I40" s="31">
        <v>11</v>
      </c>
      <c r="J40" s="31"/>
      <c r="K40" s="31">
        <f>SUM(D40:J40)</f>
        <v>652</v>
      </c>
    </row>
    <row r="41" spans="2:3" ht="12.75">
      <c r="B41" s="446"/>
      <c r="C41" s="446"/>
    </row>
    <row r="42" spans="1:11" ht="12.75">
      <c r="A42" s="3" t="s">
        <v>546</v>
      </c>
      <c r="B42" s="444" t="s">
        <v>543</v>
      </c>
      <c r="C42" s="444"/>
      <c r="D42" s="199" t="s">
        <v>536</v>
      </c>
      <c r="E42" s="199" t="s">
        <v>537</v>
      </c>
      <c r="F42" s="199" t="s">
        <v>538</v>
      </c>
      <c r="G42" s="199" t="s">
        <v>539</v>
      </c>
      <c r="H42" s="199" t="s">
        <v>540</v>
      </c>
      <c r="I42" s="199" t="s">
        <v>541</v>
      </c>
      <c r="J42" s="199" t="s">
        <v>542</v>
      </c>
      <c r="K42" s="199" t="s">
        <v>880</v>
      </c>
    </row>
    <row r="43" spans="1:11" ht="12.75">
      <c r="A43" s="3" t="s">
        <v>546</v>
      </c>
      <c r="B43" s="444"/>
      <c r="C43" s="444"/>
      <c r="D43" s="31"/>
      <c r="E43" s="31"/>
      <c r="F43" s="31"/>
      <c r="G43" s="31"/>
      <c r="H43" s="31"/>
      <c r="I43" s="31"/>
      <c r="J43" s="31"/>
      <c r="K43" s="31">
        <f>SUM(D43:J43)</f>
        <v>0</v>
      </c>
    </row>
  </sheetData>
  <mergeCells count="33">
    <mergeCell ref="B41:C41"/>
    <mergeCell ref="B42:C43"/>
    <mergeCell ref="B3:K3"/>
    <mergeCell ref="B25:K25"/>
    <mergeCell ref="B26:K26"/>
    <mergeCell ref="B28:F28"/>
    <mergeCell ref="B30:K30"/>
    <mergeCell ref="B36:K36"/>
    <mergeCell ref="B38:K38"/>
    <mergeCell ref="B32:K32"/>
    <mergeCell ref="C19:H19"/>
    <mergeCell ref="B39:C40"/>
    <mergeCell ref="C20:H20"/>
    <mergeCell ref="C21:H21"/>
    <mergeCell ref="C22:H22"/>
    <mergeCell ref="C23:H23"/>
    <mergeCell ref="B34:K34"/>
    <mergeCell ref="B33:K33"/>
    <mergeCell ref="B31:K31"/>
    <mergeCell ref="C16:H16"/>
    <mergeCell ref="C17:H17"/>
    <mergeCell ref="B12:K12"/>
    <mergeCell ref="C18:H18"/>
    <mergeCell ref="A1:K1"/>
    <mergeCell ref="B4:K4"/>
    <mergeCell ref="B14:H14"/>
    <mergeCell ref="C15:H15"/>
    <mergeCell ref="B6:K6"/>
    <mergeCell ref="B7:K7"/>
    <mergeCell ref="B8:K8"/>
    <mergeCell ref="B9:K9"/>
    <mergeCell ref="B10:K10"/>
    <mergeCell ref="B11:K11"/>
  </mergeCells>
  <printOptions/>
  <pageMargins left="0.75" right="0.75" top="1" bottom="1" header="0.5" footer="0.5"/>
  <pageSetup horizontalDpi="600" verticalDpi="600" orientation="portrait" r:id="rId1"/>
  <headerFooter alignWithMargins="0">
    <oddHeader>&amp;CCommon Data Set 2003-2004</oddHeader>
    <oddFooter>&amp;C&amp;A&amp;RPage &amp;P</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G36"/>
  <sheetViews>
    <sheetView workbookViewId="0" topLeftCell="A1">
      <selection activeCell="B5" sqref="B5"/>
    </sheetView>
  </sheetViews>
  <sheetFormatPr defaultColWidth="9.140625" defaultRowHeight="12.75"/>
  <cols>
    <col min="1" max="1" width="3.8515625" style="1" customWidth="1"/>
    <col min="2" max="2" width="42.00390625" style="0" customWidth="1"/>
    <col min="3" max="3" width="20.140625" style="0" customWidth="1"/>
    <col min="4" max="5" width="15.421875" style="0" customWidth="1"/>
    <col min="6" max="7" width="19.7109375" style="0" bestFit="1" customWidth="1"/>
  </cols>
  <sheetData>
    <row r="1" spans="1:6" ht="18">
      <c r="A1" s="336" t="s">
        <v>86</v>
      </c>
      <c r="B1" s="336"/>
      <c r="C1" s="336"/>
      <c r="D1" s="336"/>
      <c r="E1" s="336"/>
      <c r="F1" s="336"/>
    </row>
    <row r="3" spans="1:2" ht="12.75">
      <c r="A3" s="98" t="s">
        <v>87</v>
      </c>
      <c r="B3" s="100" t="s">
        <v>506</v>
      </c>
    </row>
    <row r="4" spans="1:6" ht="18" customHeight="1">
      <c r="A4" s="98" t="s">
        <v>87</v>
      </c>
      <c r="B4" s="398" t="s">
        <v>88</v>
      </c>
      <c r="C4" s="338"/>
      <c r="D4" s="338"/>
      <c r="E4" s="350"/>
      <c r="F4" s="350"/>
    </row>
    <row r="5" spans="1:7" ht="25.5">
      <c r="A5" s="98" t="s">
        <v>87</v>
      </c>
      <c r="B5" s="101" t="s">
        <v>89</v>
      </c>
      <c r="C5" s="41" t="s">
        <v>90</v>
      </c>
      <c r="D5" s="41" t="s">
        <v>43</v>
      </c>
      <c r="E5" s="41" t="s">
        <v>91</v>
      </c>
      <c r="F5" s="41" t="s">
        <v>159</v>
      </c>
      <c r="G5" s="41" t="s">
        <v>808</v>
      </c>
    </row>
    <row r="6" spans="1:7" ht="12.75">
      <c r="A6" s="98" t="s">
        <v>87</v>
      </c>
      <c r="B6" s="18" t="s">
        <v>92</v>
      </c>
      <c r="C6" s="253"/>
      <c r="D6" s="253"/>
      <c r="E6" s="253"/>
      <c r="F6" s="102" t="s">
        <v>93</v>
      </c>
      <c r="G6" s="102" t="s">
        <v>803</v>
      </c>
    </row>
    <row r="7" spans="1:7" ht="12.75">
      <c r="A7" s="98" t="s">
        <v>87</v>
      </c>
      <c r="B7" s="18" t="s">
        <v>94</v>
      </c>
      <c r="C7" s="253"/>
      <c r="D7" s="253"/>
      <c r="E7" s="253">
        <f>78/894</f>
        <v>0.087248322147651</v>
      </c>
      <c r="F7" s="102">
        <v>4</v>
      </c>
      <c r="G7" s="102">
        <v>4</v>
      </c>
    </row>
    <row r="8" spans="1:7" ht="12.75">
      <c r="A8" s="98" t="s">
        <v>87</v>
      </c>
      <c r="B8" s="18" t="s">
        <v>95</v>
      </c>
      <c r="C8" s="253"/>
      <c r="D8" s="253"/>
      <c r="E8" s="253"/>
      <c r="F8" s="102">
        <v>5</v>
      </c>
      <c r="G8" s="102">
        <v>5</v>
      </c>
    </row>
    <row r="9" spans="1:7" ht="12.75">
      <c r="A9" s="98" t="s">
        <v>87</v>
      </c>
      <c r="B9" s="18" t="s">
        <v>96</v>
      </c>
      <c r="C9" s="253"/>
      <c r="D9" s="253"/>
      <c r="E9" s="253">
        <f>7/894</f>
        <v>0.007829977628635347</v>
      </c>
      <c r="F9" s="102">
        <v>26</v>
      </c>
      <c r="G9" s="102">
        <v>26</v>
      </c>
    </row>
    <row r="10" spans="1:7" ht="12.75">
      <c r="A10" s="98" t="s">
        <v>87</v>
      </c>
      <c r="B10" s="18" t="s">
        <v>97</v>
      </c>
      <c r="C10" s="253"/>
      <c r="D10" s="253"/>
      <c r="E10" s="253">
        <f>77/894</f>
        <v>0.08612975391498881</v>
      </c>
      <c r="F10" s="102" t="s">
        <v>98</v>
      </c>
      <c r="G10" s="102" t="s">
        <v>804</v>
      </c>
    </row>
    <row r="11" spans="1:7" ht="12.75">
      <c r="A11" s="98" t="s">
        <v>87</v>
      </c>
      <c r="B11" s="18" t="s">
        <v>99</v>
      </c>
      <c r="C11" s="253"/>
      <c r="D11" s="253"/>
      <c r="E11" s="253"/>
      <c r="F11" s="102" t="s">
        <v>100</v>
      </c>
      <c r="G11" s="102" t="s">
        <v>100</v>
      </c>
    </row>
    <row r="12" spans="1:7" ht="12.75">
      <c r="A12" s="98" t="s">
        <v>87</v>
      </c>
      <c r="B12" s="18" t="s">
        <v>101</v>
      </c>
      <c r="C12" s="253"/>
      <c r="D12" s="253"/>
      <c r="E12" s="253">
        <f>(261+2)/894</f>
        <v>0.2941834451901566</v>
      </c>
      <c r="F12" s="102">
        <v>11</v>
      </c>
      <c r="G12" s="102">
        <v>11</v>
      </c>
    </row>
    <row r="13" spans="1:7" ht="12.75">
      <c r="A13" s="98" t="s">
        <v>87</v>
      </c>
      <c r="B13" s="18" t="s">
        <v>102</v>
      </c>
      <c r="C13" s="253"/>
      <c r="D13" s="253"/>
      <c r="E13" s="253"/>
      <c r="F13" s="102">
        <v>13</v>
      </c>
      <c r="G13" s="102">
        <v>13</v>
      </c>
    </row>
    <row r="14" spans="1:7" ht="12.75">
      <c r="A14" s="98" t="s">
        <v>87</v>
      </c>
      <c r="B14" s="18" t="s">
        <v>103</v>
      </c>
      <c r="C14" s="253"/>
      <c r="D14" s="253"/>
      <c r="E14" s="253">
        <f>430/894</f>
        <v>0.4809843400447427</v>
      </c>
      <c r="F14" s="102" t="s">
        <v>104</v>
      </c>
      <c r="G14" s="102" t="s">
        <v>104</v>
      </c>
    </row>
    <row r="15" spans="1:7" ht="12.75">
      <c r="A15" s="98" t="s">
        <v>87</v>
      </c>
      <c r="B15" s="18" t="s">
        <v>832</v>
      </c>
      <c r="C15" s="253"/>
      <c r="D15" s="253"/>
      <c r="E15" s="253">
        <f>2/894</f>
        <v>0.0022371364653243847</v>
      </c>
      <c r="F15" s="102">
        <v>23</v>
      </c>
      <c r="G15" s="102">
        <v>23</v>
      </c>
    </row>
    <row r="16" spans="1:7" ht="12.75">
      <c r="A16" s="98" t="s">
        <v>87</v>
      </c>
      <c r="B16" s="18" t="s">
        <v>105</v>
      </c>
      <c r="C16" s="254"/>
      <c r="D16" s="253"/>
      <c r="E16" s="253"/>
      <c r="F16" s="102">
        <v>16</v>
      </c>
      <c r="G16" s="102">
        <v>16</v>
      </c>
    </row>
    <row r="17" spans="1:7" ht="12.75">
      <c r="A17" s="98" t="s">
        <v>87</v>
      </c>
      <c r="B17" s="18" t="s">
        <v>106</v>
      </c>
      <c r="C17" s="253"/>
      <c r="D17" s="253"/>
      <c r="E17" s="253">
        <f>9/894</f>
        <v>0.010067114093959731</v>
      </c>
      <c r="F17" s="102">
        <v>51</v>
      </c>
      <c r="G17" s="102">
        <v>51</v>
      </c>
    </row>
    <row r="18" spans="1:7" ht="12.75">
      <c r="A18" s="98" t="s">
        <v>87</v>
      </c>
      <c r="B18" s="18" t="s">
        <v>107</v>
      </c>
      <c r="C18" s="253"/>
      <c r="D18" s="253"/>
      <c r="E18" s="253"/>
      <c r="F18" s="102" t="s">
        <v>108</v>
      </c>
      <c r="G18" s="102" t="s">
        <v>805</v>
      </c>
    </row>
    <row r="19" spans="1:7" ht="12.75">
      <c r="A19" s="98" t="s">
        <v>87</v>
      </c>
      <c r="B19" s="18" t="s">
        <v>109</v>
      </c>
      <c r="C19" s="253"/>
      <c r="D19" s="253"/>
      <c r="E19" s="253">
        <f>4/894</f>
        <v>0.0044742729306487695</v>
      </c>
      <c r="F19" s="102">
        <v>30</v>
      </c>
      <c r="G19" s="102">
        <v>30</v>
      </c>
    </row>
    <row r="20" spans="1:7" ht="12.75">
      <c r="A20" s="98" t="s">
        <v>87</v>
      </c>
      <c r="B20" s="18" t="s">
        <v>711</v>
      </c>
      <c r="C20" s="253"/>
      <c r="D20" s="253"/>
      <c r="E20" s="253"/>
      <c r="F20" s="102">
        <v>22</v>
      </c>
      <c r="G20" s="102">
        <v>22</v>
      </c>
    </row>
    <row r="21" spans="1:7" ht="12.75">
      <c r="A21" s="98" t="s">
        <v>87</v>
      </c>
      <c r="B21" s="18" t="s">
        <v>712</v>
      </c>
      <c r="C21" s="253"/>
      <c r="D21" s="253"/>
      <c r="E21" s="253"/>
      <c r="F21" s="102">
        <v>24</v>
      </c>
      <c r="G21" s="102">
        <v>24</v>
      </c>
    </row>
    <row r="22" spans="1:7" ht="12.75">
      <c r="A22" s="98" t="s">
        <v>87</v>
      </c>
      <c r="B22" s="18" t="s">
        <v>713</v>
      </c>
      <c r="C22" s="253"/>
      <c r="D22" s="253"/>
      <c r="E22" s="253"/>
      <c r="F22" s="102">
        <v>25</v>
      </c>
      <c r="G22" s="102">
        <v>25</v>
      </c>
    </row>
    <row r="23" spans="1:7" ht="12.75">
      <c r="A23" s="98" t="s">
        <v>87</v>
      </c>
      <c r="B23" s="18" t="s">
        <v>833</v>
      </c>
      <c r="C23" s="253"/>
      <c r="D23" s="253"/>
      <c r="E23" s="253">
        <f>7/894</f>
        <v>0.007829977628635347</v>
      </c>
      <c r="F23" s="102">
        <v>27</v>
      </c>
      <c r="G23" s="102">
        <v>27</v>
      </c>
    </row>
    <row r="24" spans="1:7" ht="12.75">
      <c r="A24" s="98" t="s">
        <v>87</v>
      </c>
      <c r="B24" s="18" t="s">
        <v>714</v>
      </c>
      <c r="C24" s="253"/>
      <c r="D24" s="253"/>
      <c r="E24" s="253"/>
      <c r="F24" s="102" t="s">
        <v>715</v>
      </c>
      <c r="G24" s="102" t="s">
        <v>806</v>
      </c>
    </row>
    <row r="25" spans="1:7" ht="12.75">
      <c r="A25" s="98" t="s">
        <v>87</v>
      </c>
      <c r="B25" s="18" t="s">
        <v>716</v>
      </c>
      <c r="C25" s="253"/>
      <c r="D25" s="253"/>
      <c r="E25" s="253">
        <f>3/894</f>
        <v>0.003355704697986577</v>
      </c>
      <c r="F25" s="102">
        <v>3</v>
      </c>
      <c r="G25" s="102">
        <v>3</v>
      </c>
    </row>
    <row r="26" spans="1:7" ht="12.75">
      <c r="A26" s="98" t="s">
        <v>87</v>
      </c>
      <c r="B26" s="18" t="s">
        <v>717</v>
      </c>
      <c r="C26" s="253"/>
      <c r="D26" s="253"/>
      <c r="E26" s="253"/>
      <c r="F26" s="102">
        <v>31</v>
      </c>
      <c r="G26" s="102">
        <v>31</v>
      </c>
    </row>
    <row r="27" spans="1:7" ht="12.75">
      <c r="A27" s="98" t="s">
        <v>87</v>
      </c>
      <c r="B27" s="18" t="s">
        <v>718</v>
      </c>
      <c r="C27" s="253"/>
      <c r="D27" s="253"/>
      <c r="E27" s="253"/>
      <c r="F27" s="102">
        <v>12</v>
      </c>
      <c r="G27" s="102">
        <v>12</v>
      </c>
    </row>
    <row r="28" spans="1:7" ht="12.75">
      <c r="A28" s="98" t="s">
        <v>87</v>
      </c>
      <c r="B28" s="18" t="s">
        <v>719</v>
      </c>
      <c r="C28" s="253"/>
      <c r="D28" s="253"/>
      <c r="E28" s="253"/>
      <c r="F28" s="102" t="s">
        <v>720</v>
      </c>
      <c r="G28" s="102" t="s">
        <v>720</v>
      </c>
    </row>
    <row r="29" spans="1:7" ht="12.75">
      <c r="A29" s="98" t="s">
        <v>87</v>
      </c>
      <c r="B29" s="18" t="s">
        <v>721</v>
      </c>
      <c r="C29" s="253"/>
      <c r="D29" s="253"/>
      <c r="E29" s="253">
        <f>9/894</f>
        <v>0.010067114093959731</v>
      </c>
      <c r="F29" s="102" t="s">
        <v>722</v>
      </c>
      <c r="G29" s="102" t="s">
        <v>722</v>
      </c>
    </row>
    <row r="30" spans="1:7" ht="12.75">
      <c r="A30" s="98" t="s">
        <v>87</v>
      </c>
      <c r="B30" s="18" t="s">
        <v>723</v>
      </c>
      <c r="C30" s="253"/>
      <c r="D30" s="253"/>
      <c r="E30" s="253"/>
      <c r="F30" s="102" t="s">
        <v>724</v>
      </c>
      <c r="G30" s="102" t="s">
        <v>724</v>
      </c>
    </row>
    <row r="31" spans="1:7" ht="12.75">
      <c r="A31" s="98" t="s">
        <v>87</v>
      </c>
      <c r="B31" s="18" t="s">
        <v>725</v>
      </c>
      <c r="C31" s="253"/>
      <c r="D31" s="253"/>
      <c r="E31" s="253"/>
      <c r="F31" s="102">
        <v>42</v>
      </c>
      <c r="G31" s="102">
        <v>42</v>
      </c>
    </row>
    <row r="32" spans="1:7" ht="12.75">
      <c r="A32" s="98" t="s">
        <v>87</v>
      </c>
      <c r="B32" s="18" t="s">
        <v>726</v>
      </c>
      <c r="C32" s="253"/>
      <c r="D32" s="253"/>
      <c r="E32" s="253">
        <f>5/894</f>
        <v>0.005592841163310962</v>
      </c>
      <c r="F32" s="102">
        <v>45</v>
      </c>
      <c r="G32" s="102" t="s">
        <v>807</v>
      </c>
    </row>
    <row r="33" spans="1:7" ht="12.75">
      <c r="A33" s="98" t="s">
        <v>87</v>
      </c>
      <c r="B33" s="18" t="s">
        <v>727</v>
      </c>
      <c r="C33" s="253"/>
      <c r="D33" s="253"/>
      <c r="E33" s="253"/>
      <c r="F33" s="102" t="s">
        <v>728</v>
      </c>
      <c r="G33" s="102" t="s">
        <v>728</v>
      </c>
    </row>
    <row r="34" spans="1:7" ht="12.75">
      <c r="A34" s="98" t="s">
        <v>87</v>
      </c>
      <c r="B34" s="18" t="s">
        <v>729</v>
      </c>
      <c r="C34" s="253"/>
      <c r="D34" s="253"/>
      <c r="E34" s="253"/>
      <c r="F34" s="102">
        <v>50</v>
      </c>
      <c r="G34" s="102">
        <v>50</v>
      </c>
    </row>
    <row r="35" spans="1:7" ht="12.75">
      <c r="A35" s="98" t="s">
        <v>87</v>
      </c>
      <c r="B35" s="18" t="s">
        <v>730</v>
      </c>
      <c r="C35" s="253"/>
      <c r="D35" s="253"/>
      <c r="E35" s="253"/>
      <c r="F35" s="102"/>
      <c r="G35" s="102"/>
    </row>
    <row r="36" spans="1:7" ht="12.75">
      <c r="A36" s="98" t="s">
        <v>87</v>
      </c>
      <c r="B36" s="20" t="s">
        <v>507</v>
      </c>
      <c r="C36" s="255">
        <f>SUM(C6:C35)</f>
        <v>0</v>
      </c>
      <c r="D36" s="255">
        <f>SUM(D6:D35)</f>
        <v>0</v>
      </c>
      <c r="E36" s="255">
        <f>SUM(E6:E35)</f>
        <v>1.0000000000000002</v>
      </c>
      <c r="F36" s="103"/>
      <c r="G36" s="103"/>
    </row>
  </sheetData>
  <mergeCells count="2">
    <mergeCell ref="A1:F1"/>
    <mergeCell ref="B4:F4"/>
  </mergeCells>
  <printOptions/>
  <pageMargins left="0.75" right="0.75" top="1" bottom="1" header="0.5" footer="0.5"/>
  <pageSetup fitToHeight="1" fitToWidth="1" horizontalDpi="600" verticalDpi="600" orientation="landscape" scale="90" r:id="rId1"/>
  <headerFooter alignWithMargins="0">
    <oddHeader>&amp;CCommon Data Set 2003-2004</oddHeader>
    <oddFooter>&amp;C&amp;A&amp;RPage &amp;P</oddFooter>
  </headerFooter>
</worksheet>
</file>

<file path=xl/worksheets/sheet12.xml><?xml version="1.0" encoding="utf-8"?>
<worksheet xmlns="http://schemas.openxmlformats.org/spreadsheetml/2006/main" xmlns:r="http://schemas.openxmlformats.org/officeDocument/2006/relationships">
  <dimension ref="A1:A151"/>
  <sheetViews>
    <sheetView workbookViewId="0" topLeftCell="A1">
      <selection activeCell="A1" sqref="A1"/>
    </sheetView>
  </sheetViews>
  <sheetFormatPr defaultColWidth="9.140625" defaultRowHeight="12.75"/>
  <cols>
    <col min="1" max="1" width="88.7109375" style="210" customWidth="1"/>
    <col min="2" max="16384" width="9.140625" style="179" customWidth="1"/>
  </cols>
  <sheetData>
    <row r="1" ht="18">
      <c r="A1" s="204" t="s">
        <v>809</v>
      </c>
    </row>
    <row r="2" ht="25.5">
      <c r="A2" s="205" t="s">
        <v>625</v>
      </c>
    </row>
    <row r="3" ht="12.75">
      <c r="A3" s="205"/>
    </row>
    <row r="4" ht="25.5">
      <c r="A4" s="206" t="s">
        <v>626</v>
      </c>
    </row>
    <row r="5" ht="12.75">
      <c r="A5" s="207"/>
    </row>
    <row r="6" ht="38.25">
      <c r="A6" s="205" t="s">
        <v>734</v>
      </c>
    </row>
    <row r="7" ht="38.25">
      <c r="A7" s="205" t="s">
        <v>735</v>
      </c>
    </row>
    <row r="8" ht="12.75">
      <c r="A8" s="205" t="s">
        <v>736</v>
      </c>
    </row>
    <row r="9" ht="25.5">
      <c r="A9" s="205" t="s">
        <v>0</v>
      </c>
    </row>
    <row r="10" ht="25.5">
      <c r="A10" s="205" t="s">
        <v>168</v>
      </c>
    </row>
    <row r="11" ht="51">
      <c r="A11" s="205" t="s">
        <v>169</v>
      </c>
    </row>
    <row r="12" ht="38.25">
      <c r="A12" s="205" t="s">
        <v>170</v>
      </c>
    </row>
    <row r="13" ht="38.25">
      <c r="A13" s="205" t="s">
        <v>171</v>
      </c>
    </row>
    <row r="14" ht="25.5">
      <c r="A14" s="205" t="s">
        <v>172</v>
      </c>
    </row>
    <row r="15" ht="89.25">
      <c r="A15" s="205" t="s">
        <v>173</v>
      </c>
    </row>
    <row r="16" ht="25.5">
      <c r="A16" s="205" t="s">
        <v>155</v>
      </c>
    </row>
    <row r="17" ht="12.75">
      <c r="A17" s="205" t="s">
        <v>156</v>
      </c>
    </row>
    <row r="18" ht="38.25">
      <c r="A18" s="205" t="s">
        <v>1054</v>
      </c>
    </row>
    <row r="19" ht="25.5">
      <c r="A19" s="205" t="s">
        <v>1055</v>
      </c>
    </row>
    <row r="20" ht="63.75">
      <c r="A20" s="205" t="s">
        <v>1056</v>
      </c>
    </row>
    <row r="21" ht="12.75">
      <c r="A21" s="205" t="s">
        <v>1057</v>
      </c>
    </row>
    <row r="22" ht="12.75">
      <c r="A22" s="205" t="s">
        <v>1058</v>
      </c>
    </row>
    <row r="23" ht="25.5">
      <c r="A23" s="205" t="s">
        <v>1059</v>
      </c>
    </row>
    <row r="24" ht="38.25">
      <c r="A24" s="205" t="s">
        <v>1060</v>
      </c>
    </row>
    <row r="25" ht="38.25">
      <c r="A25" s="205" t="s">
        <v>1061</v>
      </c>
    </row>
    <row r="26" ht="25.5">
      <c r="A26" s="205" t="s">
        <v>1062</v>
      </c>
    </row>
    <row r="27" ht="38.25">
      <c r="A27" s="205" t="s">
        <v>1063</v>
      </c>
    </row>
    <row r="28" ht="25.5">
      <c r="A28" s="205" t="s">
        <v>1064</v>
      </c>
    </row>
    <row r="29" ht="51">
      <c r="A29" s="205" t="s">
        <v>1065</v>
      </c>
    </row>
    <row r="30" ht="25.5">
      <c r="A30" s="205" t="s">
        <v>1066</v>
      </c>
    </row>
    <row r="31" ht="25.5">
      <c r="A31" s="205" t="s">
        <v>1067</v>
      </c>
    </row>
    <row r="32" ht="25.5">
      <c r="A32" s="205" t="s">
        <v>1068</v>
      </c>
    </row>
    <row r="33" ht="38.25">
      <c r="A33" s="205" t="s">
        <v>1069</v>
      </c>
    </row>
    <row r="34" ht="25.5">
      <c r="A34" s="205" t="s">
        <v>1070</v>
      </c>
    </row>
    <row r="35" ht="51">
      <c r="A35" s="205" t="s">
        <v>1071</v>
      </c>
    </row>
    <row r="36" ht="25.5">
      <c r="A36" s="205" t="s">
        <v>1072</v>
      </c>
    </row>
    <row r="37" ht="25.5">
      <c r="A37" s="205" t="s">
        <v>199</v>
      </c>
    </row>
    <row r="38" ht="25.5">
      <c r="A38" s="205" t="s">
        <v>200</v>
      </c>
    </row>
    <row r="39" ht="38.25">
      <c r="A39" s="205" t="s">
        <v>201</v>
      </c>
    </row>
    <row r="40" ht="63.75">
      <c r="A40" s="205" t="s">
        <v>202</v>
      </c>
    </row>
    <row r="41" ht="12.75">
      <c r="A41" s="205" t="s">
        <v>203</v>
      </c>
    </row>
    <row r="42" ht="25.5">
      <c r="A42" s="205" t="s">
        <v>204</v>
      </c>
    </row>
    <row r="43" ht="76.5">
      <c r="A43" s="205" t="s">
        <v>205</v>
      </c>
    </row>
    <row r="44" ht="25.5">
      <c r="A44" s="205" t="s">
        <v>220</v>
      </c>
    </row>
    <row r="45" ht="38.25">
      <c r="A45" s="205" t="s">
        <v>221</v>
      </c>
    </row>
    <row r="46" ht="38.25">
      <c r="A46" s="205" t="s">
        <v>222</v>
      </c>
    </row>
    <row r="47" ht="25.5">
      <c r="A47" s="205" t="s">
        <v>223</v>
      </c>
    </row>
    <row r="48" ht="63.75">
      <c r="A48" s="205" t="s">
        <v>810</v>
      </c>
    </row>
    <row r="49" ht="25.5">
      <c r="A49" s="205" t="s">
        <v>811</v>
      </c>
    </row>
    <row r="50" ht="38.25">
      <c r="A50" s="205" t="s">
        <v>812</v>
      </c>
    </row>
    <row r="51" ht="38.25">
      <c r="A51" s="205" t="s">
        <v>813</v>
      </c>
    </row>
    <row r="52" ht="38.25">
      <c r="A52" s="205" t="s">
        <v>814</v>
      </c>
    </row>
    <row r="53" ht="38.25">
      <c r="A53" s="205" t="s">
        <v>815</v>
      </c>
    </row>
    <row r="54" ht="51">
      <c r="A54" s="205" t="s">
        <v>816</v>
      </c>
    </row>
    <row r="55" ht="51">
      <c r="A55" s="205" t="s">
        <v>817</v>
      </c>
    </row>
    <row r="56" ht="51">
      <c r="A56" s="205" t="s">
        <v>818</v>
      </c>
    </row>
    <row r="57" ht="38.25">
      <c r="A57" s="205" t="s">
        <v>819</v>
      </c>
    </row>
    <row r="58" ht="12.75">
      <c r="A58" s="205" t="s">
        <v>820</v>
      </c>
    </row>
    <row r="59" ht="38.25">
      <c r="A59" s="205" t="s">
        <v>821</v>
      </c>
    </row>
    <row r="60" ht="25.5">
      <c r="A60" s="205" t="s">
        <v>822</v>
      </c>
    </row>
    <row r="61" ht="25.5">
      <c r="A61" s="205" t="s">
        <v>823</v>
      </c>
    </row>
    <row r="62" ht="63.75">
      <c r="A62" s="205" t="s">
        <v>301</v>
      </c>
    </row>
    <row r="63" ht="25.5">
      <c r="A63" s="205" t="s">
        <v>302</v>
      </c>
    </row>
    <row r="64" ht="25.5">
      <c r="A64" s="205" t="s">
        <v>303</v>
      </c>
    </row>
    <row r="65" ht="38.25">
      <c r="A65" s="205" t="s">
        <v>1041</v>
      </c>
    </row>
    <row r="66" ht="25.5">
      <c r="A66" s="205" t="s">
        <v>1042</v>
      </c>
    </row>
    <row r="67" ht="25.5">
      <c r="A67" s="205" t="s">
        <v>1043</v>
      </c>
    </row>
    <row r="68" ht="38.25">
      <c r="A68" s="205" t="s">
        <v>1044</v>
      </c>
    </row>
    <row r="69" ht="25.5">
      <c r="A69" s="205" t="s">
        <v>1045</v>
      </c>
    </row>
    <row r="70" ht="12.75">
      <c r="A70" s="205" t="s">
        <v>1046</v>
      </c>
    </row>
    <row r="71" ht="38.25">
      <c r="A71" s="205" t="s">
        <v>1047</v>
      </c>
    </row>
    <row r="72" ht="38.25">
      <c r="A72" s="205" t="s">
        <v>287</v>
      </c>
    </row>
    <row r="73" ht="12.75">
      <c r="A73" s="205" t="s">
        <v>288</v>
      </c>
    </row>
    <row r="74" ht="38.25">
      <c r="A74" s="205" t="s">
        <v>1048</v>
      </c>
    </row>
    <row r="75" ht="38.25">
      <c r="A75" s="205" t="s">
        <v>1049</v>
      </c>
    </row>
    <row r="76" ht="25.5">
      <c r="A76" s="205" t="s">
        <v>1050</v>
      </c>
    </row>
    <row r="77" ht="25.5">
      <c r="A77" s="205" t="s">
        <v>1051</v>
      </c>
    </row>
    <row r="78" ht="25.5">
      <c r="A78" s="205" t="s">
        <v>1052</v>
      </c>
    </row>
    <row r="79" ht="25.5">
      <c r="A79" s="205" t="s">
        <v>1053</v>
      </c>
    </row>
    <row r="80" ht="38.25">
      <c r="A80" s="205" t="s">
        <v>327</v>
      </c>
    </row>
    <row r="81" ht="25.5">
      <c r="A81" s="205" t="s">
        <v>328</v>
      </c>
    </row>
    <row r="82" ht="25.5">
      <c r="A82" s="205" t="s">
        <v>329</v>
      </c>
    </row>
    <row r="83" ht="25.5">
      <c r="A83" s="205" t="s">
        <v>330</v>
      </c>
    </row>
    <row r="84" ht="25.5">
      <c r="A84" s="205" t="s">
        <v>331</v>
      </c>
    </row>
    <row r="85" ht="51">
      <c r="A85" s="205" t="s">
        <v>332</v>
      </c>
    </row>
    <row r="86" ht="38.25">
      <c r="A86" s="205" t="s">
        <v>333</v>
      </c>
    </row>
    <row r="87" ht="38.25">
      <c r="A87" s="205" t="s">
        <v>334</v>
      </c>
    </row>
    <row r="88" ht="38.25">
      <c r="A88" s="208" t="s">
        <v>335</v>
      </c>
    </row>
    <row r="89" ht="51">
      <c r="A89" s="208" t="s">
        <v>336</v>
      </c>
    </row>
    <row r="90" ht="51">
      <c r="A90" s="208" t="s">
        <v>337</v>
      </c>
    </row>
    <row r="91" ht="38.25">
      <c r="A91" s="205" t="s">
        <v>338</v>
      </c>
    </row>
    <row r="92" ht="25.5">
      <c r="A92" s="205" t="s">
        <v>339</v>
      </c>
    </row>
    <row r="93" ht="38.25">
      <c r="A93" s="205" t="s">
        <v>340</v>
      </c>
    </row>
    <row r="94" ht="12.75">
      <c r="A94" s="205" t="s">
        <v>341</v>
      </c>
    </row>
    <row r="95" ht="25.5">
      <c r="A95" s="205" t="s">
        <v>342</v>
      </c>
    </row>
    <row r="96" ht="38.25">
      <c r="A96" s="205" t="s">
        <v>343</v>
      </c>
    </row>
    <row r="97" ht="38.25">
      <c r="A97" s="205" t="s">
        <v>1073</v>
      </c>
    </row>
    <row r="98" ht="25.5">
      <c r="A98" s="205" t="s">
        <v>1074</v>
      </c>
    </row>
    <row r="99" ht="38.25">
      <c r="A99" s="205" t="s">
        <v>1075</v>
      </c>
    </row>
    <row r="100" ht="25.5">
      <c r="A100" s="205" t="s">
        <v>1076</v>
      </c>
    </row>
    <row r="101" ht="25.5">
      <c r="A101" s="205" t="s">
        <v>1077</v>
      </c>
    </row>
    <row r="102" ht="38.25">
      <c r="A102" s="205" t="s">
        <v>1078</v>
      </c>
    </row>
    <row r="103" ht="76.5">
      <c r="A103" s="205" t="s">
        <v>386</v>
      </c>
    </row>
    <row r="104" ht="25.5">
      <c r="A104" s="205" t="s">
        <v>387</v>
      </c>
    </row>
    <row r="105" ht="38.25">
      <c r="A105" s="205" t="s">
        <v>388</v>
      </c>
    </row>
    <row r="106" ht="38.25">
      <c r="A106" s="205" t="s">
        <v>389</v>
      </c>
    </row>
    <row r="107" ht="25.5">
      <c r="A107" s="205" t="s">
        <v>390</v>
      </c>
    </row>
    <row r="108" ht="38.25">
      <c r="A108" s="205" t="s">
        <v>391</v>
      </c>
    </row>
    <row r="109" ht="63.75">
      <c r="A109" s="205" t="s">
        <v>653</v>
      </c>
    </row>
    <row r="110" ht="25.5">
      <c r="A110" s="205" t="s">
        <v>152</v>
      </c>
    </row>
    <row r="111" ht="25.5">
      <c r="A111" s="205" t="s">
        <v>153</v>
      </c>
    </row>
    <row r="112" ht="38.25">
      <c r="A112" s="205" t="s">
        <v>154</v>
      </c>
    </row>
    <row r="113" ht="38.25">
      <c r="A113" s="205" t="s">
        <v>665</v>
      </c>
    </row>
    <row r="114" ht="25.5">
      <c r="A114" s="205" t="s">
        <v>666</v>
      </c>
    </row>
    <row r="115" ht="12.75">
      <c r="A115" s="205" t="s">
        <v>667</v>
      </c>
    </row>
    <row r="116" ht="25.5">
      <c r="A116" s="205" t="s">
        <v>668</v>
      </c>
    </row>
    <row r="117" ht="38.25">
      <c r="A117" s="205" t="s">
        <v>669</v>
      </c>
    </row>
    <row r="118" ht="25.5">
      <c r="A118" s="205" t="s">
        <v>670</v>
      </c>
    </row>
    <row r="119" ht="25.5">
      <c r="A119" s="205" t="s">
        <v>671</v>
      </c>
    </row>
    <row r="120" ht="38.25">
      <c r="A120" s="205" t="s">
        <v>649</v>
      </c>
    </row>
    <row r="121" ht="25.5">
      <c r="A121" s="205" t="s">
        <v>650</v>
      </c>
    </row>
    <row r="122" ht="38.25">
      <c r="A122" s="205" t="s">
        <v>651</v>
      </c>
    </row>
    <row r="123" ht="25.5">
      <c r="A123" s="205" t="s">
        <v>652</v>
      </c>
    </row>
    <row r="124" ht="25.5">
      <c r="A124" s="205" t="s">
        <v>289</v>
      </c>
    </row>
    <row r="125" ht="25.5">
      <c r="A125" s="205" t="s">
        <v>742</v>
      </c>
    </row>
    <row r="126" ht="25.5">
      <c r="A126" s="205" t="s">
        <v>743</v>
      </c>
    </row>
    <row r="127" ht="38.25">
      <c r="A127" s="205" t="s">
        <v>744</v>
      </c>
    </row>
    <row r="129" ht="12.75">
      <c r="A129" s="209" t="s">
        <v>1094</v>
      </c>
    </row>
    <row r="131" ht="25.5">
      <c r="A131" s="205" t="s">
        <v>508</v>
      </c>
    </row>
    <row r="132" ht="51">
      <c r="A132" s="205" t="s">
        <v>899</v>
      </c>
    </row>
    <row r="133" ht="25.5">
      <c r="A133" s="205" t="s">
        <v>1095</v>
      </c>
    </row>
    <row r="134" ht="25.5">
      <c r="A134" s="205" t="s">
        <v>1096</v>
      </c>
    </row>
    <row r="135" ht="38.25">
      <c r="A135" s="205" t="s">
        <v>1097</v>
      </c>
    </row>
    <row r="136" ht="25.5">
      <c r="A136" s="205" t="s">
        <v>157</v>
      </c>
    </row>
    <row r="137" ht="25.5">
      <c r="A137" s="205" t="s">
        <v>291</v>
      </c>
    </row>
    <row r="138" ht="63.75">
      <c r="A138" s="205" t="s">
        <v>158</v>
      </c>
    </row>
    <row r="139" ht="12.75">
      <c r="A139" s="205" t="s">
        <v>239</v>
      </c>
    </row>
    <row r="140" ht="12.75">
      <c r="A140" s="206" t="s">
        <v>240</v>
      </c>
    </row>
    <row r="141" ht="12.75">
      <c r="A141" s="206" t="s">
        <v>241</v>
      </c>
    </row>
    <row r="142" ht="12.75">
      <c r="A142" s="206" t="s">
        <v>242</v>
      </c>
    </row>
    <row r="143" ht="12.75">
      <c r="A143" s="206" t="s">
        <v>243</v>
      </c>
    </row>
    <row r="144" ht="12.75">
      <c r="A144" s="206" t="s">
        <v>244</v>
      </c>
    </row>
    <row r="145" ht="12.75">
      <c r="A145" s="206" t="s">
        <v>245</v>
      </c>
    </row>
    <row r="146" ht="12.75">
      <c r="A146" s="206" t="s">
        <v>1091</v>
      </c>
    </row>
    <row r="147" ht="12.75">
      <c r="A147" s="206" t="s">
        <v>1092</v>
      </c>
    </row>
    <row r="148" ht="12.75">
      <c r="A148" s="206" t="s">
        <v>1093</v>
      </c>
    </row>
    <row r="149" ht="25.5">
      <c r="A149" s="205" t="s">
        <v>292</v>
      </c>
    </row>
    <row r="150" ht="51">
      <c r="A150" s="205" t="s">
        <v>213</v>
      </c>
    </row>
    <row r="151" ht="25.5">
      <c r="A151" s="205" t="s">
        <v>214</v>
      </c>
    </row>
  </sheetData>
  <printOptions/>
  <pageMargins left="0.75" right="0.75" top="1" bottom="1" header="0.5" footer="0.5"/>
  <pageSetup horizontalDpi="600" verticalDpi="600" orientation="portrait" r:id="rId1"/>
  <headerFooter alignWithMargins="0">
    <oddHeader>&amp;CCommon Data Set 2003-2004</oddHeader>
    <oddFooter>&amp;C&amp;A&amp;RPage &amp;P</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B28"/>
  <sheetViews>
    <sheetView workbookViewId="0" topLeftCell="A1">
      <selection activeCell="B11" sqref="B11"/>
    </sheetView>
  </sheetViews>
  <sheetFormatPr defaultColWidth="9.140625" defaultRowHeight="12.75"/>
  <cols>
    <col min="1" max="1" width="8.140625" style="248" bestFit="1" customWidth="1"/>
    <col min="2" max="2" width="79.57421875" style="246" customWidth="1"/>
    <col min="3" max="16384" width="9.140625" style="249" customWidth="1"/>
  </cols>
  <sheetData>
    <row r="1" spans="1:2" ht="12.75">
      <c r="A1" s="450" t="s">
        <v>953</v>
      </c>
      <c r="B1" s="450"/>
    </row>
    <row r="2" ht="12.75">
      <c r="A2" s="247"/>
    </row>
    <row r="3" spans="1:2" ht="12.75">
      <c r="A3" s="450" t="s">
        <v>954</v>
      </c>
      <c r="B3" s="450"/>
    </row>
    <row r="5" spans="1:2" ht="38.25">
      <c r="A5" s="248" t="s">
        <v>955</v>
      </c>
      <c r="B5" s="245" t="s">
        <v>956</v>
      </c>
    </row>
    <row r="7" spans="1:2" ht="12.75">
      <c r="A7" s="450" t="s">
        <v>957</v>
      </c>
      <c r="B7" s="450"/>
    </row>
    <row r="9" spans="1:2" ht="51">
      <c r="A9" s="248" t="s">
        <v>958</v>
      </c>
      <c r="B9" s="245" t="s">
        <v>959</v>
      </c>
    </row>
    <row r="10" spans="1:2" ht="25.5">
      <c r="A10" s="248" t="s">
        <v>960</v>
      </c>
      <c r="B10" s="245" t="s">
        <v>961</v>
      </c>
    </row>
    <row r="11" spans="1:2" ht="12.75">
      <c r="A11" s="248" t="s">
        <v>962</v>
      </c>
      <c r="B11" s="245" t="s">
        <v>963</v>
      </c>
    </row>
    <row r="12" ht="25.5">
      <c r="B12" s="246" t="s">
        <v>737</v>
      </c>
    </row>
    <row r="13" ht="25.5">
      <c r="B13" s="246" t="s">
        <v>738</v>
      </c>
    </row>
    <row r="14" ht="12.75">
      <c r="B14" s="246" t="s">
        <v>739</v>
      </c>
    </row>
    <row r="15" ht="12.75">
      <c r="B15" s="246" t="s">
        <v>740</v>
      </c>
    </row>
    <row r="16" ht="25.5">
      <c r="B16" s="246" t="s">
        <v>741</v>
      </c>
    </row>
    <row r="17" spans="1:2" ht="12.75">
      <c r="A17" s="248" t="s">
        <v>964</v>
      </c>
      <c r="B17" s="245" t="s">
        <v>965</v>
      </c>
    </row>
    <row r="19" spans="1:2" ht="12.75">
      <c r="A19" s="450" t="s">
        <v>966</v>
      </c>
      <c r="B19" s="450"/>
    </row>
    <row r="21" spans="1:2" ht="12.75">
      <c r="A21" s="248" t="s">
        <v>967</v>
      </c>
      <c r="B21" s="246" t="s">
        <v>968</v>
      </c>
    </row>
    <row r="22" spans="1:2" ht="12.75">
      <c r="A22" s="248" t="s">
        <v>969</v>
      </c>
      <c r="B22" s="246" t="s">
        <v>970</v>
      </c>
    </row>
    <row r="23" spans="1:2" ht="12.75">
      <c r="A23" s="248" t="s">
        <v>971</v>
      </c>
      <c r="B23" s="246" t="s">
        <v>972</v>
      </c>
    </row>
    <row r="24" spans="1:2" ht="12.75">
      <c r="A24" s="248" t="s">
        <v>973</v>
      </c>
      <c r="B24" s="246" t="s">
        <v>974</v>
      </c>
    </row>
    <row r="25" spans="1:2" ht="12.75">
      <c r="A25" s="248" t="s">
        <v>494</v>
      </c>
      <c r="B25" s="246" t="s">
        <v>495</v>
      </c>
    </row>
    <row r="26" spans="1:2" ht="12.75">
      <c r="A26" s="248" t="s">
        <v>962</v>
      </c>
      <c r="B26" s="246" t="s">
        <v>496</v>
      </c>
    </row>
    <row r="27" spans="1:2" ht="12.75">
      <c r="A27" s="248" t="s">
        <v>497</v>
      </c>
      <c r="B27" s="246" t="s">
        <v>498</v>
      </c>
    </row>
    <row r="28" spans="1:2" ht="12.75">
      <c r="A28" s="248" t="s">
        <v>964</v>
      </c>
      <c r="B28" s="246" t="s">
        <v>499</v>
      </c>
    </row>
  </sheetData>
  <mergeCells count="4">
    <mergeCell ref="A1:B1"/>
    <mergeCell ref="A3:B3"/>
    <mergeCell ref="A7:B7"/>
    <mergeCell ref="A19:B19"/>
  </mergeCells>
  <printOptions/>
  <pageMargins left="1" right="1" top="1" bottom="1" header="0.5" footer="0.5"/>
  <pageSetup fitToHeight="1" fitToWidth="1" horizontalDpi="600" verticalDpi="600" orientation="portrait" scale="96" r:id="rId1"/>
  <headerFooter alignWithMargins="0">
    <oddHeader>&amp;CCommon Data Set 2003-2004</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F66"/>
  <sheetViews>
    <sheetView workbookViewId="0" topLeftCell="A1">
      <selection activeCell="A1" sqref="A1:D1"/>
    </sheetView>
  </sheetViews>
  <sheetFormatPr defaultColWidth="9.140625" defaultRowHeight="12.75"/>
  <cols>
    <col min="1" max="1" width="3.8515625" style="1" customWidth="1"/>
    <col min="2" max="2" width="31.8515625" style="0" bestFit="1" customWidth="1"/>
    <col min="3" max="3" width="4.00390625" style="0" customWidth="1"/>
    <col min="4" max="4" width="45.57421875" style="0" customWidth="1"/>
  </cols>
  <sheetData>
    <row r="1" spans="1:4" ht="18">
      <c r="A1" s="336" t="s">
        <v>18</v>
      </c>
      <c r="B1" s="336"/>
      <c r="C1" s="336"/>
      <c r="D1" s="332"/>
    </row>
    <row r="2" spans="3:4" ht="12.75">
      <c r="C2" s="337"/>
      <c r="D2" s="337"/>
    </row>
    <row r="3" spans="1:4" ht="12.75">
      <c r="A3" s="2" t="s">
        <v>673</v>
      </c>
      <c r="B3" s="226" t="s">
        <v>674</v>
      </c>
      <c r="C3" s="56"/>
      <c r="D3" s="56"/>
    </row>
    <row r="4" spans="1:4" ht="12.75">
      <c r="A4" s="2" t="s">
        <v>673</v>
      </c>
      <c r="B4" s="227" t="s">
        <v>675</v>
      </c>
      <c r="C4" s="217"/>
      <c r="D4" s="217"/>
    </row>
    <row r="5" spans="1:4" ht="12.75">
      <c r="A5" s="2" t="s">
        <v>673</v>
      </c>
      <c r="B5" s="227" t="s">
        <v>676</v>
      </c>
      <c r="C5" s="217"/>
      <c r="D5" s="217"/>
    </row>
    <row r="6" spans="1:4" ht="12.75">
      <c r="A6" s="2" t="s">
        <v>673</v>
      </c>
      <c r="B6" s="227" t="s">
        <v>677</v>
      </c>
      <c r="C6" s="217"/>
      <c r="D6" s="217"/>
    </row>
    <row r="7" spans="1:4" ht="12.75">
      <c r="A7" s="2" t="s">
        <v>673</v>
      </c>
      <c r="B7" s="227" t="s">
        <v>20</v>
      </c>
      <c r="C7" s="217"/>
      <c r="D7" s="217"/>
    </row>
    <row r="8" spans="1:4" ht="12.75">
      <c r="A8" s="2" t="s">
        <v>673</v>
      </c>
      <c r="B8" s="227" t="s">
        <v>678</v>
      </c>
      <c r="C8" s="217"/>
      <c r="D8" s="217"/>
    </row>
    <row r="9" spans="1:4" ht="12.75">
      <c r="A9" s="2" t="s">
        <v>673</v>
      </c>
      <c r="B9" s="227" t="s">
        <v>679</v>
      </c>
      <c r="C9" s="217"/>
      <c r="D9" s="217"/>
    </row>
    <row r="10" spans="1:4" ht="12.75">
      <c r="A10" s="2" t="s">
        <v>673</v>
      </c>
      <c r="B10" s="227" t="s">
        <v>680</v>
      </c>
      <c r="C10" s="217"/>
      <c r="D10" s="217"/>
    </row>
    <row r="11" spans="1:4" ht="12.75">
      <c r="A11" s="2" t="s">
        <v>673</v>
      </c>
      <c r="B11" s="227" t="s">
        <v>681</v>
      </c>
      <c r="C11" s="217"/>
      <c r="D11" s="217"/>
    </row>
    <row r="12" spans="1:6" ht="12.75">
      <c r="A12" s="2" t="s">
        <v>673</v>
      </c>
      <c r="B12" s="53" t="s">
        <v>682</v>
      </c>
      <c r="C12" s="56"/>
      <c r="D12" s="223"/>
      <c r="E12" s="222" t="s">
        <v>768</v>
      </c>
      <c r="F12" s="31" t="s">
        <v>769</v>
      </c>
    </row>
    <row r="13" spans="1:6" ht="12.75">
      <c r="A13" s="2"/>
      <c r="B13" s="53"/>
      <c r="C13" s="56"/>
      <c r="D13" s="223"/>
      <c r="E13" s="50"/>
      <c r="F13" s="9"/>
    </row>
    <row r="14" spans="1:4" ht="12.75">
      <c r="A14" s="2" t="s">
        <v>673</v>
      </c>
      <c r="B14" s="228" t="s">
        <v>683</v>
      </c>
      <c r="C14" s="229"/>
      <c r="D14" s="230"/>
    </row>
    <row r="15" spans="1:4" ht="12.75">
      <c r="A15" s="2"/>
      <c r="B15" s="224"/>
      <c r="C15" s="221"/>
      <c r="D15" s="225"/>
    </row>
    <row r="16" spans="3:4" ht="12.75">
      <c r="C16" s="7"/>
      <c r="D16" s="7"/>
    </row>
    <row r="17" spans="1:4" ht="12.75">
      <c r="A17" s="2" t="s">
        <v>215</v>
      </c>
      <c r="B17" s="11" t="s">
        <v>19</v>
      </c>
      <c r="C17" s="338"/>
      <c r="D17" s="338"/>
    </row>
    <row r="18" spans="1:4" ht="12.75" customHeight="1">
      <c r="A18" s="2" t="s">
        <v>215</v>
      </c>
      <c r="B18" s="9" t="s">
        <v>731</v>
      </c>
      <c r="C18" s="333" t="s">
        <v>1025</v>
      </c>
      <c r="D18" s="333"/>
    </row>
    <row r="19" spans="1:4" ht="12.75" customHeight="1">
      <c r="A19" s="2" t="s">
        <v>215</v>
      </c>
      <c r="B19" s="9" t="s">
        <v>20</v>
      </c>
      <c r="C19" s="333" t="s">
        <v>1026</v>
      </c>
      <c r="D19" s="333"/>
    </row>
    <row r="20" spans="1:4" ht="12.75" customHeight="1">
      <c r="A20" s="2" t="s">
        <v>215</v>
      </c>
      <c r="B20" s="214" t="s">
        <v>1100</v>
      </c>
      <c r="C20" s="333" t="s">
        <v>1027</v>
      </c>
      <c r="D20" s="333"/>
    </row>
    <row r="21" spans="1:4" ht="12.75" customHeight="1">
      <c r="A21" s="2" t="s">
        <v>215</v>
      </c>
      <c r="B21" s="214" t="s">
        <v>1099</v>
      </c>
      <c r="C21" s="334"/>
      <c r="D21" s="335"/>
    </row>
    <row r="22" spans="1:4" ht="12.75" customHeight="1">
      <c r="A22" s="2" t="s">
        <v>215</v>
      </c>
      <c r="B22" s="214" t="s">
        <v>1100</v>
      </c>
      <c r="C22" s="334"/>
      <c r="D22" s="335"/>
    </row>
    <row r="23" spans="1:4" ht="12.75" customHeight="1">
      <c r="A23" s="2" t="s">
        <v>215</v>
      </c>
      <c r="B23" s="9" t="s">
        <v>1101</v>
      </c>
      <c r="C23" s="333" t="s">
        <v>1028</v>
      </c>
      <c r="D23" s="333"/>
    </row>
    <row r="24" spans="1:4" ht="12.75" customHeight="1">
      <c r="A24" s="2" t="s">
        <v>215</v>
      </c>
      <c r="B24" s="9" t="s">
        <v>21</v>
      </c>
      <c r="C24" s="342" t="s">
        <v>1029</v>
      </c>
      <c r="D24" s="343"/>
    </row>
    <row r="25" spans="1:4" ht="12.75" customHeight="1">
      <c r="A25" s="2" t="s">
        <v>215</v>
      </c>
      <c r="B25" s="9" t="s">
        <v>22</v>
      </c>
      <c r="C25" s="333" t="s">
        <v>1030</v>
      </c>
      <c r="D25" s="333"/>
    </row>
    <row r="26" spans="1:4" ht="12.75" customHeight="1">
      <c r="A26" s="2" t="s">
        <v>215</v>
      </c>
      <c r="B26" s="9" t="s">
        <v>23</v>
      </c>
      <c r="C26" s="333" t="s">
        <v>1031</v>
      </c>
      <c r="D26" s="333"/>
    </row>
    <row r="27" spans="1:4" ht="12.75" customHeight="1">
      <c r="A27" s="2" t="s">
        <v>215</v>
      </c>
      <c r="B27" s="9" t="s">
        <v>1102</v>
      </c>
      <c r="C27" s="334"/>
      <c r="D27" s="335"/>
    </row>
    <row r="28" spans="1:4" ht="12.75" customHeight="1">
      <c r="A28" s="2" t="s">
        <v>215</v>
      </c>
      <c r="B28" s="9" t="s">
        <v>1100</v>
      </c>
      <c r="C28" s="334"/>
      <c r="D28" s="335"/>
    </row>
    <row r="29" spans="1:4" ht="12.75" customHeight="1">
      <c r="A29" s="2" t="s">
        <v>215</v>
      </c>
      <c r="B29" s="9" t="s">
        <v>509</v>
      </c>
      <c r="C29" s="333" t="s">
        <v>1032</v>
      </c>
      <c r="D29" s="333"/>
    </row>
    <row r="30" spans="1:4" ht="12.75">
      <c r="A30" s="2" t="s">
        <v>215</v>
      </c>
      <c r="B30" s="9" t="s">
        <v>24</v>
      </c>
      <c r="C30" s="339" t="s">
        <v>1033</v>
      </c>
      <c r="D30" s="333"/>
    </row>
    <row r="31" spans="1:4" ht="38.25">
      <c r="A31" s="2" t="s">
        <v>215</v>
      </c>
      <c r="B31" s="10" t="s">
        <v>25</v>
      </c>
      <c r="C31" s="339" t="s">
        <v>1034</v>
      </c>
      <c r="D31" s="333"/>
    </row>
    <row r="33" spans="1:4" ht="12.75">
      <c r="A33" s="2" t="s">
        <v>216</v>
      </c>
      <c r="B33" s="340" t="s">
        <v>26</v>
      </c>
      <c r="C33" s="341"/>
      <c r="D33" s="332"/>
    </row>
    <row r="34" spans="1:3" ht="12.75">
      <c r="A34" s="2" t="s">
        <v>216</v>
      </c>
      <c r="B34" s="12" t="s">
        <v>27</v>
      </c>
      <c r="C34" s="105" t="s">
        <v>1035</v>
      </c>
    </row>
    <row r="35" spans="1:3" ht="12.75">
      <c r="A35" s="2" t="s">
        <v>216</v>
      </c>
      <c r="B35" s="12" t="s">
        <v>28</v>
      </c>
      <c r="C35" s="105"/>
    </row>
    <row r="36" spans="1:3" ht="12.75">
      <c r="A36" s="2" t="s">
        <v>216</v>
      </c>
      <c r="B36" s="12" t="s">
        <v>29</v>
      </c>
      <c r="C36" s="105"/>
    </row>
    <row r="37" spans="1:2" ht="12.75">
      <c r="A37" s="2"/>
      <c r="B37" s="3"/>
    </row>
    <row r="38" spans="1:2" ht="12.75">
      <c r="A38" s="2" t="s">
        <v>217</v>
      </c>
      <c r="B38" s="3" t="s">
        <v>1103</v>
      </c>
    </row>
    <row r="39" spans="1:3" ht="12.75">
      <c r="A39" s="2" t="s">
        <v>217</v>
      </c>
      <c r="B39" s="12" t="s">
        <v>30</v>
      </c>
      <c r="C39" s="105" t="s">
        <v>1035</v>
      </c>
    </row>
    <row r="40" spans="1:3" ht="12.75">
      <c r="A40" s="2" t="s">
        <v>217</v>
      </c>
      <c r="B40" s="12" t="s">
        <v>31</v>
      </c>
      <c r="C40" s="105"/>
    </row>
    <row r="41" spans="1:3" ht="12.75">
      <c r="A41" s="2" t="s">
        <v>217</v>
      </c>
      <c r="B41" s="12" t="s">
        <v>32</v>
      </c>
      <c r="C41" s="105"/>
    </row>
    <row r="42" spans="1:2" ht="12.75">
      <c r="A42" s="2"/>
      <c r="B42" s="3"/>
    </row>
    <row r="43" spans="1:3" ht="12.75">
      <c r="A43" s="2" t="s">
        <v>218</v>
      </c>
      <c r="B43" s="3" t="s">
        <v>33</v>
      </c>
      <c r="C43" s="5"/>
    </row>
    <row r="44" spans="1:3" ht="12.75">
      <c r="A44" s="2" t="s">
        <v>218</v>
      </c>
      <c r="B44" s="12" t="s">
        <v>34</v>
      </c>
      <c r="C44" s="105" t="s">
        <v>1035</v>
      </c>
    </row>
    <row r="45" spans="1:3" ht="12.75">
      <c r="A45" s="2" t="s">
        <v>218</v>
      </c>
      <c r="B45" s="12" t="s">
        <v>35</v>
      </c>
      <c r="C45" s="104"/>
    </row>
    <row r="46" spans="1:3" ht="12.75">
      <c r="A46" s="2" t="s">
        <v>218</v>
      </c>
      <c r="B46" s="12" t="s">
        <v>36</v>
      </c>
      <c r="C46" s="104"/>
    </row>
    <row r="47" spans="1:3" ht="12.75">
      <c r="A47" s="2" t="s">
        <v>218</v>
      </c>
      <c r="B47" s="13" t="s">
        <v>37</v>
      </c>
      <c r="C47" s="104"/>
    </row>
    <row r="48" spans="1:3" ht="12.75">
      <c r="A48" s="2" t="s">
        <v>218</v>
      </c>
      <c r="B48" s="12" t="s">
        <v>38</v>
      </c>
      <c r="C48" s="104"/>
    </row>
    <row r="49" spans="1:3" ht="12.75">
      <c r="A49" s="2" t="s">
        <v>218</v>
      </c>
      <c r="B49" s="14" t="s">
        <v>39</v>
      </c>
      <c r="C49" s="104"/>
    </row>
    <row r="50" spans="1:3" ht="12.75">
      <c r="A50" s="2"/>
      <c r="B50" s="107"/>
      <c r="C50" s="106"/>
    </row>
    <row r="51" spans="1:3" ht="12.75">
      <c r="A51" s="2" t="s">
        <v>218</v>
      </c>
      <c r="B51" s="14" t="s">
        <v>40</v>
      </c>
      <c r="C51" s="104"/>
    </row>
    <row r="52" spans="1:3" ht="12.75">
      <c r="A52" s="2"/>
      <c r="B52" s="16"/>
      <c r="C52" s="17"/>
    </row>
    <row r="53" spans="1:3" ht="12.75">
      <c r="A53" s="2"/>
      <c r="B53" s="3"/>
      <c r="C53" s="5"/>
    </row>
    <row r="54" spans="1:2" ht="12.75">
      <c r="A54" s="2" t="s">
        <v>219</v>
      </c>
      <c r="B54" s="3" t="s">
        <v>1104</v>
      </c>
    </row>
    <row r="55" spans="1:3" ht="12.75">
      <c r="A55" s="2" t="s">
        <v>219</v>
      </c>
      <c r="B55" s="12" t="s">
        <v>41</v>
      </c>
      <c r="C55" s="105"/>
    </row>
    <row r="56" spans="1:3" ht="12.75">
      <c r="A56" s="2" t="s">
        <v>219</v>
      </c>
      <c r="B56" s="12" t="s">
        <v>42</v>
      </c>
      <c r="C56" s="105"/>
    </row>
    <row r="57" spans="1:3" ht="12.75">
      <c r="A57" s="2" t="s">
        <v>219</v>
      </c>
      <c r="B57" s="12" t="s">
        <v>43</v>
      </c>
      <c r="C57" s="105"/>
    </row>
    <row r="58" spans="1:3" ht="12.75">
      <c r="A58" s="2" t="s">
        <v>219</v>
      </c>
      <c r="B58" s="12" t="s">
        <v>44</v>
      </c>
      <c r="C58" s="105"/>
    </row>
    <row r="59" spans="1:3" ht="12.75">
      <c r="A59" s="2" t="s">
        <v>219</v>
      </c>
      <c r="B59" s="12" t="s">
        <v>45</v>
      </c>
      <c r="C59" s="105"/>
    </row>
    <row r="60" spans="1:3" ht="12.75">
      <c r="A60" s="2" t="s">
        <v>219</v>
      </c>
      <c r="B60" s="12" t="s">
        <v>46</v>
      </c>
      <c r="C60" s="105" t="s">
        <v>1035</v>
      </c>
    </row>
    <row r="61" spans="1:3" ht="12.75">
      <c r="A61" s="2" t="s">
        <v>219</v>
      </c>
      <c r="B61" s="12" t="s">
        <v>47</v>
      </c>
      <c r="C61" s="105" t="s">
        <v>1035</v>
      </c>
    </row>
    <row r="62" spans="1:3" ht="12.75">
      <c r="A62" s="2" t="s">
        <v>219</v>
      </c>
      <c r="B62" s="12" t="s">
        <v>48</v>
      </c>
      <c r="C62" s="105" t="s">
        <v>1035</v>
      </c>
    </row>
    <row r="63" spans="1:3" ht="12.75">
      <c r="A63" s="2" t="s">
        <v>219</v>
      </c>
      <c r="B63" s="12" t="s">
        <v>49</v>
      </c>
      <c r="C63" s="105"/>
    </row>
    <row r="64" spans="1:3" ht="12.75">
      <c r="A64" s="2" t="s">
        <v>219</v>
      </c>
      <c r="B64" s="12" t="s">
        <v>50</v>
      </c>
      <c r="C64" s="105" t="s">
        <v>1035</v>
      </c>
    </row>
    <row r="65" spans="1:3" ht="12.75">
      <c r="A65" s="2" t="s">
        <v>219</v>
      </c>
      <c r="B65" s="12" t="s">
        <v>51</v>
      </c>
      <c r="C65" s="105"/>
    </row>
    <row r="66" spans="1:3" ht="12.75">
      <c r="A66" s="2" t="s">
        <v>219</v>
      </c>
      <c r="B66" s="12" t="s">
        <v>52</v>
      </c>
      <c r="C66" s="105"/>
    </row>
  </sheetData>
  <mergeCells count="18">
    <mergeCell ref="C24:D24"/>
    <mergeCell ref="C23:D23"/>
    <mergeCell ref="C28:D28"/>
    <mergeCell ref="C27:D27"/>
    <mergeCell ref="C26:D26"/>
    <mergeCell ref="C25:D25"/>
    <mergeCell ref="C31:D31"/>
    <mergeCell ref="B33:D33"/>
    <mergeCell ref="C29:D29"/>
    <mergeCell ref="C30:D30"/>
    <mergeCell ref="A1:D1"/>
    <mergeCell ref="C2:D2"/>
    <mergeCell ref="C17:D17"/>
    <mergeCell ref="C18:D18"/>
    <mergeCell ref="C19:D19"/>
    <mergeCell ref="C20:D20"/>
    <mergeCell ref="C21:D21"/>
    <mergeCell ref="C22:D22"/>
  </mergeCells>
  <hyperlinks>
    <hyperlink ref="C24" r:id="rId1" display="www.njit.edu"/>
    <hyperlink ref="C30" r:id="rId2" display="admissions@njit.edu"/>
    <hyperlink ref="C31" r:id="rId3" display="www.njit.edu/Admissions/applyu.htm"/>
  </hyperlinks>
  <printOptions/>
  <pageMargins left="0.75" right="0.75" top="1" bottom="1" header="0.5" footer="0.5"/>
  <pageSetup fitToHeight="1" fitToWidth="1" horizontalDpi="600" verticalDpi="600" orientation="portrait" scale="76" r:id="rId4"/>
  <headerFooter alignWithMargins="0">
    <oddHeader>&amp;CCommon Data Set 2003-2004</oddHeader>
    <oddFooter>&amp;C&amp;A&amp;RPage &amp;P</oddFooter>
  </headerFooter>
</worksheet>
</file>

<file path=xl/worksheets/sheet3.xml><?xml version="1.0" encoding="utf-8"?>
<worksheet xmlns="http://schemas.openxmlformats.org/spreadsheetml/2006/main" xmlns:r="http://schemas.openxmlformats.org/officeDocument/2006/relationships">
  <dimension ref="A1:I108"/>
  <sheetViews>
    <sheetView workbookViewId="0" topLeftCell="A1">
      <selection activeCell="D34" sqref="D34"/>
    </sheetView>
  </sheetViews>
  <sheetFormatPr defaultColWidth="9.140625" defaultRowHeight="12.75"/>
  <cols>
    <col min="1" max="1" width="4.421875" style="1" customWidth="1"/>
    <col min="2" max="2" width="27.8515625" style="0" customWidth="1"/>
    <col min="3" max="3" width="12.421875" style="0" customWidth="1"/>
    <col min="4" max="4" width="14.7109375" style="0" customWidth="1"/>
    <col min="5" max="6" width="15.421875" style="0" customWidth="1"/>
    <col min="7" max="9" width="0" style="0" hidden="1" customWidth="1"/>
  </cols>
  <sheetData>
    <row r="1" spans="1:6" ht="18">
      <c r="A1" s="336" t="s">
        <v>53</v>
      </c>
      <c r="B1" s="336"/>
      <c r="C1" s="336"/>
      <c r="D1" s="336"/>
      <c r="E1" s="336"/>
      <c r="F1" s="336"/>
    </row>
    <row r="3" spans="1:6" ht="27.75" customHeight="1">
      <c r="A3" s="2" t="s">
        <v>655</v>
      </c>
      <c r="B3" s="325" t="s">
        <v>684</v>
      </c>
      <c r="C3" s="326"/>
      <c r="D3" s="326"/>
      <c r="E3" s="326"/>
      <c r="F3" s="326"/>
    </row>
    <row r="4" spans="1:6" ht="12.75">
      <c r="A4" s="2" t="s">
        <v>655</v>
      </c>
      <c r="B4" s="103"/>
      <c r="C4" s="327" t="s">
        <v>54</v>
      </c>
      <c r="D4" s="327"/>
      <c r="E4" s="327" t="s">
        <v>55</v>
      </c>
      <c r="F4" s="327"/>
    </row>
    <row r="5" spans="1:6" ht="12.75">
      <c r="A5" s="2" t="s">
        <v>655</v>
      </c>
      <c r="B5" s="137"/>
      <c r="C5" s="19" t="s">
        <v>56</v>
      </c>
      <c r="D5" s="19" t="s">
        <v>57</v>
      </c>
      <c r="E5" s="19" t="s">
        <v>56</v>
      </c>
      <c r="F5" s="19" t="s">
        <v>57</v>
      </c>
    </row>
    <row r="6" spans="1:6" ht="12.75">
      <c r="A6" s="2" t="s">
        <v>655</v>
      </c>
      <c r="B6" s="20" t="s">
        <v>58</v>
      </c>
      <c r="C6" s="21"/>
      <c r="D6" s="21"/>
      <c r="E6" s="21"/>
      <c r="F6" s="21"/>
    </row>
    <row r="7" spans="1:7" ht="25.5">
      <c r="A7" s="2" t="s">
        <v>655</v>
      </c>
      <c r="B7" s="22" t="s">
        <v>59</v>
      </c>
      <c r="C7" s="110">
        <v>573</v>
      </c>
      <c r="D7" s="110">
        <v>125</v>
      </c>
      <c r="E7" s="110">
        <v>7</v>
      </c>
      <c r="F7" s="110">
        <v>4</v>
      </c>
      <c r="G7" t="s">
        <v>306</v>
      </c>
    </row>
    <row r="8" spans="1:7" ht="12.75">
      <c r="A8" s="2" t="s">
        <v>655</v>
      </c>
      <c r="B8" s="18" t="s">
        <v>60</v>
      </c>
      <c r="C8" s="110">
        <v>314</v>
      </c>
      <c r="D8" s="110">
        <v>73</v>
      </c>
      <c r="E8" s="110">
        <v>67</v>
      </c>
      <c r="F8" s="110">
        <v>10</v>
      </c>
      <c r="G8" t="s">
        <v>307</v>
      </c>
    </row>
    <row r="9" spans="1:7" ht="12.75">
      <c r="A9" s="2" t="s">
        <v>655</v>
      </c>
      <c r="B9" s="18" t="s">
        <v>61</v>
      </c>
      <c r="C9" s="110">
        <v>2439</v>
      </c>
      <c r="D9" s="110">
        <v>659</v>
      </c>
      <c r="E9" s="110">
        <v>758</v>
      </c>
      <c r="F9" s="110">
        <v>158</v>
      </c>
      <c r="G9" t="s">
        <v>308</v>
      </c>
    </row>
    <row r="10" spans="1:7" ht="12.75">
      <c r="A10" s="2" t="s">
        <v>655</v>
      </c>
      <c r="B10" s="23" t="s">
        <v>62</v>
      </c>
      <c r="C10" s="111">
        <f>SUM(C7:C9)</f>
        <v>3326</v>
      </c>
      <c r="D10" s="111">
        <f>SUM(D7:D9)</f>
        <v>857</v>
      </c>
      <c r="E10" s="111">
        <f>SUM(E7:E9)</f>
        <v>832</v>
      </c>
      <c r="F10" s="111">
        <f>SUM(F7:F9)</f>
        <v>172</v>
      </c>
      <c r="G10" t="s">
        <v>312</v>
      </c>
    </row>
    <row r="11" spans="1:7" ht="25.5">
      <c r="A11" s="2" t="s">
        <v>655</v>
      </c>
      <c r="B11" s="22" t="s">
        <v>63</v>
      </c>
      <c r="C11" s="110">
        <v>40</v>
      </c>
      <c r="D11" s="110">
        <v>16</v>
      </c>
      <c r="E11" s="110">
        <v>313</v>
      </c>
      <c r="F11" s="110">
        <v>156</v>
      </c>
      <c r="G11" t="s">
        <v>313</v>
      </c>
    </row>
    <row r="12" spans="1:7" ht="12.75">
      <c r="A12" s="2" t="s">
        <v>655</v>
      </c>
      <c r="B12" s="23" t="s">
        <v>64</v>
      </c>
      <c r="C12" s="111">
        <f>SUM(C10:C11)</f>
        <v>3366</v>
      </c>
      <c r="D12" s="111">
        <f>SUM(D10:D11)</f>
        <v>873</v>
      </c>
      <c r="E12" s="111">
        <f>SUM(E10:E11)</f>
        <v>1145</v>
      </c>
      <c r="F12" s="111">
        <f>SUM(F10:F11)</f>
        <v>328</v>
      </c>
      <c r="G12" t="s">
        <v>304</v>
      </c>
    </row>
    <row r="13" spans="1:6" ht="12.75">
      <c r="A13" s="2" t="s">
        <v>655</v>
      </c>
      <c r="B13" s="20" t="s">
        <v>65</v>
      </c>
      <c r="C13" s="112"/>
      <c r="D13" s="112"/>
      <c r="E13" s="112"/>
      <c r="F13" s="112"/>
    </row>
    <row r="14" spans="1:6" ht="25.5">
      <c r="A14" s="2" t="s">
        <v>655</v>
      </c>
      <c r="B14" s="24" t="s">
        <v>355</v>
      </c>
      <c r="C14" s="113"/>
      <c r="D14" s="113"/>
      <c r="E14" s="113"/>
      <c r="F14" s="113"/>
    </row>
    <row r="15" spans="1:6" ht="12.75">
      <c r="A15" s="2" t="s">
        <v>655</v>
      </c>
      <c r="B15" s="25" t="s">
        <v>356</v>
      </c>
      <c r="C15" s="113"/>
      <c r="D15" s="113"/>
      <c r="E15" s="113"/>
      <c r="F15" s="113"/>
    </row>
    <row r="16" spans="1:6" ht="12.75">
      <c r="A16" s="2" t="s">
        <v>655</v>
      </c>
      <c r="B16" s="23" t="s">
        <v>357</v>
      </c>
      <c r="C16" s="114">
        <f>SUM(C14,C15)</f>
        <v>0</v>
      </c>
      <c r="D16" s="114">
        <f>SUM(D14,D15)</f>
        <v>0</v>
      </c>
      <c r="E16" s="114">
        <f>SUM(E14,E15)</f>
        <v>0</v>
      </c>
      <c r="F16" s="114">
        <f>SUM(F14,F15)</f>
        <v>0</v>
      </c>
    </row>
    <row r="17" spans="1:6" ht="12.75">
      <c r="A17" s="2" t="s">
        <v>655</v>
      </c>
      <c r="B17" s="20" t="s">
        <v>358</v>
      </c>
      <c r="C17" s="112"/>
      <c r="D17" s="112"/>
      <c r="E17" s="112"/>
      <c r="F17" s="112"/>
    </row>
    <row r="18" spans="1:7" ht="12.75">
      <c r="A18" s="2" t="s">
        <v>655</v>
      </c>
      <c r="B18" s="25" t="s">
        <v>359</v>
      </c>
      <c r="C18" s="115">
        <v>280</v>
      </c>
      <c r="D18" s="115">
        <v>130</v>
      </c>
      <c r="E18" s="115">
        <v>230</v>
      </c>
      <c r="F18" s="115">
        <v>121</v>
      </c>
      <c r="G18" t="s">
        <v>309</v>
      </c>
    </row>
    <row r="19" spans="1:7" ht="12.75">
      <c r="A19" s="2" t="s">
        <v>655</v>
      </c>
      <c r="B19" s="25" t="s">
        <v>61</v>
      </c>
      <c r="C19" s="115">
        <v>559</v>
      </c>
      <c r="D19" s="115">
        <v>286</v>
      </c>
      <c r="E19" s="115">
        <v>893</v>
      </c>
      <c r="F19" s="115">
        <v>356</v>
      </c>
      <c r="G19" t="s">
        <v>310</v>
      </c>
    </row>
    <row r="20" spans="1:7" ht="25.5">
      <c r="A20" s="2" t="s">
        <v>655</v>
      </c>
      <c r="B20" s="24" t="s">
        <v>360</v>
      </c>
      <c r="C20" s="115">
        <v>6</v>
      </c>
      <c r="D20" s="115">
        <v>3</v>
      </c>
      <c r="E20" s="115">
        <v>129</v>
      </c>
      <c r="F20" s="115">
        <v>65</v>
      </c>
      <c r="G20" t="s">
        <v>311</v>
      </c>
    </row>
    <row r="21" spans="1:7" ht="12.75">
      <c r="A21" s="2" t="s">
        <v>655</v>
      </c>
      <c r="B21" s="23" t="s">
        <v>361</v>
      </c>
      <c r="C21" s="116">
        <f>SUM(C18:C20)</f>
        <v>845</v>
      </c>
      <c r="D21" s="116">
        <f>SUM(D18:D20)</f>
        <v>419</v>
      </c>
      <c r="E21" s="116">
        <f>SUM(E18:E20)</f>
        <v>1252</v>
      </c>
      <c r="F21" s="116">
        <f>SUM(F18:F20)</f>
        <v>542</v>
      </c>
      <c r="G21" t="s">
        <v>305</v>
      </c>
    </row>
    <row r="22" spans="1:7" ht="12.75">
      <c r="A22" s="2" t="s">
        <v>655</v>
      </c>
      <c r="B22" s="332" t="s">
        <v>362</v>
      </c>
      <c r="C22" s="332"/>
      <c r="D22" s="332"/>
      <c r="E22" s="332"/>
      <c r="F22" s="122">
        <f>SUM(C12:F12)</f>
        <v>5712</v>
      </c>
      <c r="G22" t="s">
        <v>316</v>
      </c>
    </row>
    <row r="23" spans="1:7" ht="12.75">
      <c r="A23" s="2" t="s">
        <v>655</v>
      </c>
      <c r="B23" s="332" t="s">
        <v>363</v>
      </c>
      <c r="C23" s="332"/>
      <c r="D23" s="332"/>
      <c r="E23" s="332"/>
      <c r="F23" s="123">
        <f>SUM(C16:F16)+SUM(C21:F21)</f>
        <v>3058</v>
      </c>
      <c r="G23" t="s">
        <v>305</v>
      </c>
    </row>
    <row r="24" spans="1:6" ht="12.75">
      <c r="A24" s="2" t="s">
        <v>655</v>
      </c>
      <c r="B24" s="328" t="s">
        <v>364</v>
      </c>
      <c r="C24" s="328"/>
      <c r="D24" s="328"/>
      <c r="E24" s="328"/>
      <c r="F24" s="124">
        <f>SUM(F22:F23)</f>
        <v>8770</v>
      </c>
    </row>
    <row r="26" spans="1:6" ht="54" customHeight="1">
      <c r="A26" s="2" t="s">
        <v>656</v>
      </c>
      <c r="B26" s="325" t="s">
        <v>685</v>
      </c>
      <c r="C26" s="326"/>
      <c r="D26" s="326"/>
      <c r="E26" s="326"/>
      <c r="F26" s="326"/>
    </row>
    <row r="27" spans="1:9" ht="60">
      <c r="A27" s="2" t="s">
        <v>656</v>
      </c>
      <c r="B27" s="329"/>
      <c r="C27" s="329"/>
      <c r="D27" s="156" t="s">
        <v>365</v>
      </c>
      <c r="E27" s="156" t="s">
        <v>206</v>
      </c>
      <c r="F27" s="156" t="s">
        <v>654</v>
      </c>
      <c r="G27" s="295" t="s">
        <v>314</v>
      </c>
      <c r="H27" s="295" t="s">
        <v>315</v>
      </c>
      <c r="I27" s="295" t="s">
        <v>316</v>
      </c>
    </row>
    <row r="28" spans="1:6" ht="12.75">
      <c r="A28" s="2" t="s">
        <v>656</v>
      </c>
      <c r="B28" s="330" t="s">
        <v>366</v>
      </c>
      <c r="C28" s="330"/>
      <c r="D28" s="117">
        <v>23</v>
      </c>
      <c r="E28" s="117">
        <v>271</v>
      </c>
      <c r="F28" s="117">
        <v>289</v>
      </c>
    </row>
    <row r="29" spans="1:6" ht="12.75">
      <c r="A29" s="2" t="s">
        <v>656</v>
      </c>
      <c r="B29" s="330" t="s">
        <v>367</v>
      </c>
      <c r="C29" s="330"/>
      <c r="D29" s="117">
        <v>62</v>
      </c>
      <c r="E29" s="117">
        <v>532</v>
      </c>
      <c r="F29" s="117">
        <v>593</v>
      </c>
    </row>
    <row r="30" spans="1:6" ht="12.75">
      <c r="A30" s="2" t="s">
        <v>656</v>
      </c>
      <c r="B30" s="330" t="s">
        <v>368</v>
      </c>
      <c r="C30" s="330"/>
      <c r="D30" s="117">
        <v>0</v>
      </c>
      <c r="E30" s="117">
        <v>10</v>
      </c>
      <c r="F30" s="117">
        <v>12</v>
      </c>
    </row>
    <row r="31" spans="1:6" ht="12.75">
      <c r="A31" s="2" t="s">
        <v>656</v>
      </c>
      <c r="B31" s="330" t="s">
        <v>369</v>
      </c>
      <c r="C31" s="330"/>
      <c r="D31" s="117">
        <v>183</v>
      </c>
      <c r="E31" s="117">
        <v>1187</v>
      </c>
      <c r="F31" s="117">
        <v>1269</v>
      </c>
    </row>
    <row r="32" spans="1:6" ht="12.75">
      <c r="A32" s="2" t="s">
        <v>656</v>
      </c>
      <c r="B32" s="330" t="s">
        <v>370</v>
      </c>
      <c r="C32" s="330"/>
      <c r="D32" s="117">
        <v>72</v>
      </c>
      <c r="E32" s="117">
        <v>636</v>
      </c>
      <c r="F32" s="117">
        <v>669</v>
      </c>
    </row>
    <row r="33" spans="1:6" ht="12.75">
      <c r="A33" s="2" t="s">
        <v>656</v>
      </c>
      <c r="B33" s="330" t="s">
        <v>371</v>
      </c>
      <c r="C33" s="330"/>
      <c r="D33" s="117">
        <v>289</v>
      </c>
      <c r="E33" s="117">
        <v>1867</v>
      </c>
      <c r="F33" s="117">
        <v>1959</v>
      </c>
    </row>
    <row r="34" spans="1:6" ht="12.75">
      <c r="A34" s="2" t="s">
        <v>656</v>
      </c>
      <c r="B34" s="330" t="s">
        <v>372</v>
      </c>
      <c r="C34" s="330"/>
      <c r="D34" s="117">
        <v>69</v>
      </c>
      <c r="E34" s="117">
        <v>688</v>
      </c>
      <c r="F34" s="117">
        <v>921</v>
      </c>
    </row>
    <row r="35" spans="1:6" ht="12.75">
      <c r="A35" s="2" t="s">
        <v>656</v>
      </c>
      <c r="B35" s="317" t="s">
        <v>373</v>
      </c>
      <c r="C35" s="317"/>
      <c r="D35" s="118">
        <f>SUM(D28:D34)</f>
        <v>698</v>
      </c>
      <c r="E35" s="118">
        <f>SUM(E28:E34)</f>
        <v>5191</v>
      </c>
      <c r="F35" s="118">
        <f>SUM(F28:F34)</f>
        <v>5712</v>
      </c>
    </row>
    <row r="37" ht="15.75">
      <c r="B37" s="26" t="s">
        <v>374</v>
      </c>
    </row>
    <row r="38" spans="1:6" ht="12.75">
      <c r="A38" s="2" t="s">
        <v>657</v>
      </c>
      <c r="B38" s="3" t="s">
        <v>686</v>
      </c>
      <c r="F38" s="27"/>
    </row>
    <row r="39" spans="1:6" ht="12.75">
      <c r="A39" s="2" t="s">
        <v>657</v>
      </c>
      <c r="B39" s="12" t="s">
        <v>375</v>
      </c>
      <c r="C39" s="119"/>
      <c r="F39" s="27"/>
    </row>
    <row r="40" spans="1:6" ht="12.75">
      <c r="A40" s="2" t="s">
        <v>657</v>
      </c>
      <c r="B40" s="12" t="s">
        <v>376</v>
      </c>
      <c r="C40" s="119"/>
      <c r="F40" s="27"/>
    </row>
    <row r="41" spans="1:6" ht="12.75">
      <c r="A41" s="2" t="s">
        <v>657</v>
      </c>
      <c r="B41" s="12" t="s">
        <v>377</v>
      </c>
      <c r="C41" s="119">
        <f>892+2</f>
        <v>894</v>
      </c>
      <c r="F41" s="27"/>
    </row>
    <row r="42" spans="1:6" ht="12.75">
      <c r="A42" s="2" t="s">
        <v>657</v>
      </c>
      <c r="B42" s="12" t="s">
        <v>1105</v>
      </c>
      <c r="C42" s="119">
        <v>49</v>
      </c>
      <c r="F42" s="27"/>
    </row>
    <row r="43" spans="1:6" ht="12.75">
      <c r="A43" s="2" t="s">
        <v>657</v>
      </c>
      <c r="B43" s="12" t="s">
        <v>378</v>
      </c>
      <c r="C43" s="119">
        <f>917+7</f>
        <v>924</v>
      </c>
      <c r="F43" s="27"/>
    </row>
    <row r="44" spans="1:6" ht="12.75">
      <c r="A44" s="2" t="s">
        <v>657</v>
      </c>
      <c r="B44" s="12" t="s">
        <v>379</v>
      </c>
      <c r="C44" s="119"/>
      <c r="F44" s="27"/>
    </row>
    <row r="45" spans="1:6" ht="12.75">
      <c r="A45" s="2" t="s">
        <v>657</v>
      </c>
      <c r="B45" s="12" t="s">
        <v>380</v>
      </c>
      <c r="C45" s="119">
        <v>46</v>
      </c>
      <c r="F45" s="27"/>
    </row>
    <row r="46" spans="1:6" ht="12.75">
      <c r="A46" s="2" t="s">
        <v>657</v>
      </c>
      <c r="B46" s="12" t="s">
        <v>381</v>
      </c>
      <c r="C46" s="119"/>
      <c r="F46" s="27"/>
    </row>
    <row r="47" spans="1:6" ht="12.75">
      <c r="A47" s="2" t="s">
        <v>657</v>
      </c>
      <c r="B47" s="12" t="s">
        <v>382</v>
      </c>
      <c r="C47" s="119"/>
      <c r="F47" s="27"/>
    </row>
    <row r="49" spans="2:6" ht="15.75">
      <c r="B49" s="28" t="s">
        <v>383</v>
      </c>
      <c r="C49" s="4"/>
      <c r="D49" s="4"/>
      <c r="E49" s="4"/>
      <c r="F49" s="4"/>
    </row>
    <row r="50" spans="2:6" ht="42.75" customHeight="1">
      <c r="B50" s="318" t="s">
        <v>1106</v>
      </c>
      <c r="C50" s="318"/>
      <c r="D50" s="318"/>
      <c r="E50" s="318"/>
      <c r="F50" s="318"/>
    </row>
    <row r="51" spans="1:6" ht="12.75">
      <c r="A51" s="7"/>
      <c r="B51" s="4"/>
      <c r="C51" s="4"/>
      <c r="D51" s="4"/>
      <c r="E51" s="4"/>
      <c r="F51" s="4"/>
    </row>
    <row r="52" spans="2:6" ht="12.75">
      <c r="B52" s="319" t="s">
        <v>174</v>
      </c>
      <c r="C52" s="320"/>
      <c r="D52" s="29"/>
      <c r="E52" s="29"/>
      <c r="F52" s="29"/>
    </row>
    <row r="53" spans="1:6" s="232" customFormat="1" ht="12.75">
      <c r="A53" s="220"/>
      <c r="B53" s="231"/>
      <c r="C53" s="231"/>
      <c r="D53" s="231"/>
      <c r="E53" s="231"/>
      <c r="F53" s="231"/>
    </row>
    <row r="54" spans="1:6" s="232" customFormat="1" ht="25.5" customHeight="1">
      <c r="A54" s="220"/>
      <c r="B54" s="321" t="s">
        <v>687</v>
      </c>
      <c r="C54" s="321"/>
      <c r="D54" s="321"/>
      <c r="E54" s="321"/>
      <c r="F54" s="231"/>
    </row>
    <row r="55" spans="1:6" s="232" customFormat="1" ht="12.75">
      <c r="A55" s="220"/>
      <c r="B55" s="218"/>
      <c r="C55" s="218"/>
      <c r="D55" s="218"/>
      <c r="E55" s="218"/>
      <c r="F55" s="231"/>
    </row>
    <row r="56" spans="1:6" s="232" customFormat="1" ht="12.75">
      <c r="A56" s="220"/>
      <c r="B56" s="233" t="s">
        <v>688</v>
      </c>
      <c r="C56" s="218"/>
      <c r="D56" s="218"/>
      <c r="E56" s="218"/>
      <c r="F56" s="231"/>
    </row>
    <row r="57" spans="2:6" ht="39.75" customHeight="1">
      <c r="B57" s="321" t="s">
        <v>690</v>
      </c>
      <c r="C57" s="318"/>
      <c r="D57" s="318"/>
      <c r="E57" s="318"/>
      <c r="F57" s="318"/>
    </row>
    <row r="58" spans="1:6" ht="27" customHeight="1">
      <c r="A58" s="2" t="s">
        <v>658</v>
      </c>
      <c r="B58" s="322" t="s">
        <v>691</v>
      </c>
      <c r="C58" s="307"/>
      <c r="D58" s="307"/>
      <c r="E58" s="308"/>
      <c r="F58" s="117">
        <v>568</v>
      </c>
    </row>
    <row r="59" spans="1:6" ht="51.75" customHeight="1">
      <c r="A59" s="2" t="s">
        <v>659</v>
      </c>
      <c r="B59" s="347" t="s">
        <v>488</v>
      </c>
      <c r="C59" s="323"/>
      <c r="D59" s="323"/>
      <c r="E59" s="324"/>
      <c r="F59" s="117">
        <v>0</v>
      </c>
    </row>
    <row r="60" spans="1:6" ht="26.25" customHeight="1">
      <c r="A60" s="2" t="s">
        <v>660</v>
      </c>
      <c r="B60" s="344" t="s">
        <v>692</v>
      </c>
      <c r="C60" s="345"/>
      <c r="D60" s="345"/>
      <c r="E60" s="346"/>
      <c r="F60" s="117">
        <f>F58-F59</f>
        <v>568</v>
      </c>
    </row>
    <row r="61" spans="1:6" ht="25.5" customHeight="1">
      <c r="A61" s="2" t="s">
        <v>661</v>
      </c>
      <c r="B61" s="344" t="s">
        <v>693</v>
      </c>
      <c r="C61" s="345"/>
      <c r="D61" s="345"/>
      <c r="E61" s="346"/>
      <c r="F61" s="117">
        <v>88</v>
      </c>
    </row>
    <row r="62" spans="1:6" ht="27.75" customHeight="1">
      <c r="A62" s="2" t="s">
        <v>662</v>
      </c>
      <c r="B62" s="344" t="s">
        <v>694</v>
      </c>
      <c r="C62" s="345"/>
      <c r="D62" s="345"/>
      <c r="E62" s="346"/>
      <c r="F62" s="117">
        <v>133</v>
      </c>
    </row>
    <row r="63" spans="1:6" ht="30.75" customHeight="1">
      <c r="A63" s="2" t="s">
        <v>663</v>
      </c>
      <c r="B63" s="347" t="s">
        <v>479</v>
      </c>
      <c r="C63" s="323"/>
      <c r="D63" s="323"/>
      <c r="E63" s="324"/>
      <c r="F63" s="117">
        <v>56</v>
      </c>
    </row>
    <row r="64" spans="1:6" ht="14.25" customHeight="1">
      <c r="A64" s="2" t="s">
        <v>664</v>
      </c>
      <c r="B64" s="344" t="s">
        <v>175</v>
      </c>
      <c r="C64" s="345"/>
      <c r="D64" s="345"/>
      <c r="E64" s="346"/>
      <c r="F64" s="117">
        <f>SUM(F61:F63)</f>
        <v>277</v>
      </c>
    </row>
    <row r="65" spans="1:6" ht="15.75" customHeight="1">
      <c r="A65" s="2" t="s">
        <v>293</v>
      </c>
      <c r="B65" s="344" t="s">
        <v>480</v>
      </c>
      <c r="C65" s="345"/>
      <c r="D65" s="345"/>
      <c r="E65" s="346"/>
      <c r="F65" s="120">
        <f>F64/F60</f>
        <v>0.4876760563380282</v>
      </c>
    </row>
    <row r="66" spans="1:6" s="232" customFormat="1" ht="12.75">
      <c r="A66" s="220"/>
      <c r="B66" s="218"/>
      <c r="C66" s="218"/>
      <c r="D66" s="218"/>
      <c r="E66" s="218"/>
      <c r="F66" s="231"/>
    </row>
    <row r="67" spans="1:6" s="232" customFormat="1" ht="12.75">
      <c r="A67" s="220"/>
      <c r="B67" s="234" t="s">
        <v>689</v>
      </c>
      <c r="C67" s="231"/>
      <c r="D67" s="231"/>
      <c r="E67" s="231"/>
      <c r="F67" s="231"/>
    </row>
    <row r="68" spans="2:6" ht="39.75" customHeight="1">
      <c r="B68" s="321" t="s">
        <v>110</v>
      </c>
      <c r="C68" s="318"/>
      <c r="D68" s="318"/>
      <c r="E68" s="318"/>
      <c r="F68" s="318"/>
    </row>
    <row r="69" spans="1:6" ht="27" customHeight="1">
      <c r="A69" s="2" t="s">
        <v>658</v>
      </c>
      <c r="B69" s="322" t="s">
        <v>111</v>
      </c>
      <c r="C69" s="307"/>
      <c r="D69" s="307"/>
      <c r="E69" s="308"/>
      <c r="F69" s="117">
        <v>620</v>
      </c>
    </row>
    <row r="70" spans="1:6" ht="51.75" customHeight="1">
      <c r="A70" s="2" t="s">
        <v>659</v>
      </c>
      <c r="B70" s="347" t="s">
        <v>489</v>
      </c>
      <c r="C70" s="323"/>
      <c r="D70" s="323"/>
      <c r="E70" s="324"/>
      <c r="F70" s="117">
        <v>0</v>
      </c>
    </row>
    <row r="71" spans="1:6" ht="26.25" customHeight="1">
      <c r="A71" s="2" t="s">
        <v>660</v>
      </c>
      <c r="B71" s="344" t="s">
        <v>112</v>
      </c>
      <c r="C71" s="345"/>
      <c r="D71" s="345"/>
      <c r="E71" s="346"/>
      <c r="F71" s="117">
        <f>F69-F70</f>
        <v>620</v>
      </c>
    </row>
    <row r="72" spans="1:6" ht="25.5" customHeight="1">
      <c r="A72" s="2" t="s">
        <v>661</v>
      </c>
      <c r="B72" s="344" t="s">
        <v>113</v>
      </c>
      <c r="C72" s="345"/>
      <c r="D72" s="345"/>
      <c r="E72" s="346"/>
      <c r="F72" s="117">
        <v>60</v>
      </c>
    </row>
    <row r="73" spans="1:6" ht="27.75" customHeight="1">
      <c r="A73" s="2" t="s">
        <v>662</v>
      </c>
      <c r="B73" s="344" t="s">
        <v>114</v>
      </c>
      <c r="C73" s="345"/>
      <c r="D73" s="345"/>
      <c r="E73" s="346"/>
      <c r="F73" s="117">
        <v>152</v>
      </c>
    </row>
    <row r="74" spans="1:6" ht="30.75" customHeight="1">
      <c r="A74" s="2" t="s">
        <v>663</v>
      </c>
      <c r="B74" s="347" t="s">
        <v>115</v>
      </c>
      <c r="C74" s="323"/>
      <c r="D74" s="323"/>
      <c r="E74" s="324"/>
      <c r="F74" s="117">
        <v>67</v>
      </c>
    </row>
    <row r="75" spans="1:6" ht="14.25" customHeight="1">
      <c r="A75" s="2" t="s">
        <v>664</v>
      </c>
      <c r="B75" s="344" t="s">
        <v>175</v>
      </c>
      <c r="C75" s="345"/>
      <c r="D75" s="345"/>
      <c r="E75" s="346"/>
      <c r="F75" s="117">
        <f>SUM(F72:F74)</f>
        <v>279</v>
      </c>
    </row>
    <row r="76" spans="1:6" ht="15.75" customHeight="1">
      <c r="A76" s="2" t="s">
        <v>293</v>
      </c>
      <c r="B76" s="344" t="s">
        <v>116</v>
      </c>
      <c r="C76" s="345"/>
      <c r="D76" s="345"/>
      <c r="E76" s="346"/>
      <c r="F76" s="120">
        <f>F75/F71</f>
        <v>0.45</v>
      </c>
    </row>
    <row r="77" ht="12.75">
      <c r="F77" s="121"/>
    </row>
    <row r="78" spans="2:6" ht="12.75">
      <c r="B78" s="3" t="s">
        <v>481</v>
      </c>
      <c r="F78" s="121"/>
    </row>
    <row r="79" spans="1:6" s="232" customFormat="1" ht="12.75">
      <c r="A79" s="220"/>
      <c r="F79" s="235"/>
    </row>
    <row r="80" spans="1:6" s="232" customFormat="1" ht="25.5" customHeight="1">
      <c r="A80" s="220"/>
      <c r="B80" s="309" t="s">
        <v>482</v>
      </c>
      <c r="C80" s="309"/>
      <c r="D80" s="309"/>
      <c r="E80" s="309"/>
      <c r="F80" s="235"/>
    </row>
    <row r="81" spans="1:6" s="232" customFormat="1" ht="12.75">
      <c r="A81" s="220"/>
      <c r="F81" s="235"/>
    </row>
    <row r="82" spans="1:6" s="232" customFormat="1" ht="12.75">
      <c r="A82" s="220"/>
      <c r="B82" s="236" t="s">
        <v>483</v>
      </c>
      <c r="F82" s="235"/>
    </row>
    <row r="83" spans="1:6" s="232" customFormat="1" ht="12.75">
      <c r="A83" s="2" t="s">
        <v>385</v>
      </c>
      <c r="B83" s="333" t="s">
        <v>485</v>
      </c>
      <c r="C83" s="333"/>
      <c r="D83" s="333"/>
      <c r="E83" s="333"/>
      <c r="F83" s="119"/>
    </row>
    <row r="84" spans="1:6" s="232" customFormat="1" ht="51.75" customHeight="1">
      <c r="A84" s="30" t="s">
        <v>176</v>
      </c>
      <c r="B84" s="333" t="s">
        <v>490</v>
      </c>
      <c r="C84" s="333"/>
      <c r="D84" s="333"/>
      <c r="E84" s="333"/>
      <c r="F84" s="119"/>
    </row>
    <row r="85" spans="1:6" s="232" customFormat="1" ht="25.5" customHeight="1">
      <c r="A85" s="30" t="s">
        <v>177</v>
      </c>
      <c r="B85" s="333" t="s">
        <v>486</v>
      </c>
      <c r="C85" s="333"/>
      <c r="D85" s="333"/>
      <c r="E85" s="333"/>
      <c r="F85" s="119">
        <f>F83-F84</f>
        <v>0</v>
      </c>
    </row>
    <row r="86" spans="1:6" s="232" customFormat="1" ht="12.75">
      <c r="A86" s="30" t="s">
        <v>178</v>
      </c>
      <c r="B86" s="333" t="s">
        <v>185</v>
      </c>
      <c r="C86" s="333"/>
      <c r="D86" s="333"/>
      <c r="E86" s="333"/>
      <c r="F86" s="119"/>
    </row>
    <row r="87" spans="1:6" s="232" customFormat="1" ht="12.75">
      <c r="A87" s="2" t="s">
        <v>179</v>
      </c>
      <c r="B87" s="333" t="s">
        <v>186</v>
      </c>
      <c r="C87" s="333"/>
      <c r="D87" s="333"/>
      <c r="E87" s="333"/>
      <c r="F87" s="119"/>
    </row>
    <row r="88" spans="1:6" s="232" customFormat="1" ht="12.75">
      <c r="A88" s="2" t="s">
        <v>180</v>
      </c>
      <c r="B88" s="333" t="s">
        <v>187</v>
      </c>
      <c r="C88" s="333"/>
      <c r="D88" s="333"/>
      <c r="E88" s="333"/>
      <c r="F88" s="119"/>
    </row>
    <row r="89" spans="1:6" s="232" customFormat="1" ht="25.5" customHeight="1">
      <c r="A89" s="2" t="s">
        <v>181</v>
      </c>
      <c r="B89" s="333" t="s">
        <v>188</v>
      </c>
      <c r="C89" s="333"/>
      <c r="D89" s="333"/>
      <c r="E89" s="333"/>
      <c r="F89" s="119"/>
    </row>
    <row r="90" spans="1:6" s="232" customFormat="1" ht="12.75">
      <c r="A90" s="2" t="s">
        <v>182</v>
      </c>
      <c r="B90" s="333" t="s">
        <v>189</v>
      </c>
      <c r="C90" s="333"/>
      <c r="D90" s="333"/>
      <c r="E90" s="333"/>
      <c r="F90" s="119"/>
    </row>
    <row r="91" spans="1:6" s="232" customFormat="1" ht="12.75">
      <c r="A91" s="2" t="s">
        <v>183</v>
      </c>
      <c r="B91" s="333" t="s">
        <v>190</v>
      </c>
      <c r="C91" s="333"/>
      <c r="D91" s="333"/>
      <c r="E91" s="333"/>
      <c r="F91" s="119"/>
    </row>
    <row r="92" spans="1:6" s="232" customFormat="1" ht="12.75">
      <c r="A92" s="2" t="s">
        <v>184</v>
      </c>
      <c r="B92" s="333" t="s">
        <v>191</v>
      </c>
      <c r="C92" s="333"/>
      <c r="D92" s="333"/>
      <c r="E92" s="333"/>
      <c r="F92" s="119"/>
    </row>
    <row r="93" spans="1:6" s="232" customFormat="1" ht="12.75">
      <c r="A93" s="2"/>
      <c r="B93" s="56"/>
      <c r="C93" s="56"/>
      <c r="D93" s="56"/>
      <c r="E93" s="56"/>
      <c r="F93" s="237"/>
    </row>
    <row r="94" spans="1:6" s="232" customFormat="1" ht="12.75">
      <c r="A94" s="220"/>
      <c r="B94" s="236" t="s">
        <v>484</v>
      </c>
      <c r="F94" s="235"/>
    </row>
    <row r="95" spans="1:6" ht="12.75">
      <c r="A95" s="2" t="s">
        <v>385</v>
      </c>
      <c r="B95" s="333" t="s">
        <v>117</v>
      </c>
      <c r="C95" s="333"/>
      <c r="D95" s="333"/>
      <c r="E95" s="333"/>
      <c r="F95" s="119"/>
    </row>
    <row r="96" spans="1:6" ht="51" customHeight="1">
      <c r="A96" s="30" t="s">
        <v>176</v>
      </c>
      <c r="B96" s="333" t="s">
        <v>487</v>
      </c>
      <c r="C96" s="333"/>
      <c r="D96" s="333"/>
      <c r="E96" s="333"/>
      <c r="F96" s="119"/>
    </row>
    <row r="97" spans="1:6" ht="27.75" customHeight="1">
      <c r="A97" s="30" t="s">
        <v>177</v>
      </c>
      <c r="B97" s="333" t="s">
        <v>118</v>
      </c>
      <c r="C97" s="333"/>
      <c r="D97" s="333"/>
      <c r="E97" s="333"/>
      <c r="F97" s="119">
        <f>F95-F96</f>
        <v>0</v>
      </c>
    </row>
    <row r="98" spans="1:6" ht="12.75">
      <c r="A98" s="30" t="s">
        <v>178</v>
      </c>
      <c r="B98" s="333" t="s">
        <v>185</v>
      </c>
      <c r="C98" s="333"/>
      <c r="D98" s="333"/>
      <c r="E98" s="333"/>
      <c r="F98" s="119"/>
    </row>
    <row r="99" spans="1:6" ht="12.75">
      <c r="A99" s="2" t="s">
        <v>179</v>
      </c>
      <c r="B99" s="333" t="s">
        <v>186</v>
      </c>
      <c r="C99" s="333"/>
      <c r="D99" s="333"/>
      <c r="E99" s="333"/>
      <c r="F99" s="119"/>
    </row>
    <row r="100" spans="1:6" ht="12.75">
      <c r="A100" s="2" t="s">
        <v>180</v>
      </c>
      <c r="B100" s="333" t="s">
        <v>187</v>
      </c>
      <c r="C100" s="333"/>
      <c r="D100" s="333"/>
      <c r="E100" s="333"/>
      <c r="F100" s="119"/>
    </row>
    <row r="101" spans="1:6" ht="24.75" customHeight="1">
      <c r="A101" s="2" t="s">
        <v>181</v>
      </c>
      <c r="B101" s="333" t="s">
        <v>188</v>
      </c>
      <c r="C101" s="333"/>
      <c r="D101" s="333"/>
      <c r="E101" s="333"/>
      <c r="F101" s="119"/>
    </row>
    <row r="102" spans="1:6" ht="12.75">
      <c r="A102" s="2" t="s">
        <v>182</v>
      </c>
      <c r="B102" s="333" t="s">
        <v>189</v>
      </c>
      <c r="C102" s="333"/>
      <c r="D102" s="333"/>
      <c r="E102" s="333"/>
      <c r="F102" s="119"/>
    </row>
    <row r="103" spans="1:6" ht="12.75">
      <c r="A103" s="2" t="s">
        <v>183</v>
      </c>
      <c r="B103" s="333" t="s">
        <v>190</v>
      </c>
      <c r="C103" s="333"/>
      <c r="D103" s="333"/>
      <c r="E103" s="333"/>
      <c r="F103" s="119"/>
    </row>
    <row r="104" spans="1:6" ht="12.75">
      <c r="A104" s="2" t="s">
        <v>184</v>
      </c>
      <c r="B104" s="333" t="s">
        <v>191</v>
      </c>
      <c r="C104" s="333"/>
      <c r="D104" s="333"/>
      <c r="E104" s="333"/>
      <c r="F104" s="119"/>
    </row>
    <row r="106" ht="12.75">
      <c r="B106" s="3" t="s">
        <v>384</v>
      </c>
    </row>
    <row r="107" spans="2:6" ht="65.25" customHeight="1">
      <c r="B107" s="337" t="s">
        <v>317</v>
      </c>
      <c r="C107" s="337"/>
      <c r="D107" s="337"/>
      <c r="E107" s="337"/>
      <c r="F107" s="337"/>
    </row>
    <row r="108" spans="1:6" ht="51.75" customHeight="1">
      <c r="A108" s="2" t="s">
        <v>192</v>
      </c>
      <c r="B108" s="333" t="s">
        <v>318</v>
      </c>
      <c r="C108" s="333"/>
      <c r="D108" s="333"/>
      <c r="E108" s="333"/>
      <c r="F108" s="32">
        <f>559/661</f>
        <v>0.8456883509833586</v>
      </c>
    </row>
  </sheetData>
  <mergeCells count="61">
    <mergeCell ref="B104:E104"/>
    <mergeCell ref="B107:F107"/>
    <mergeCell ref="B108:E108"/>
    <mergeCell ref="B100:E100"/>
    <mergeCell ref="B101:E101"/>
    <mergeCell ref="B102:E102"/>
    <mergeCell ref="B103:E103"/>
    <mergeCell ref="B96:E96"/>
    <mergeCell ref="B97:E97"/>
    <mergeCell ref="B98:E98"/>
    <mergeCell ref="B99:E99"/>
    <mergeCell ref="B74:E74"/>
    <mergeCell ref="B75:E75"/>
    <mergeCell ref="B76:E76"/>
    <mergeCell ref="B95:E95"/>
    <mergeCell ref="B80:E80"/>
    <mergeCell ref="B83:E83"/>
    <mergeCell ref="B84:E84"/>
    <mergeCell ref="B85:E85"/>
    <mergeCell ref="B86:E86"/>
    <mergeCell ref="B87:E87"/>
    <mergeCell ref="B69:E69"/>
    <mergeCell ref="B70:E70"/>
    <mergeCell ref="B71:E71"/>
    <mergeCell ref="B73:E73"/>
    <mergeCell ref="B72:E72"/>
    <mergeCell ref="B35:C35"/>
    <mergeCell ref="B50:F50"/>
    <mergeCell ref="B52:C52"/>
    <mergeCell ref="B68:F68"/>
    <mergeCell ref="B54:E54"/>
    <mergeCell ref="B57:F57"/>
    <mergeCell ref="B58:E58"/>
    <mergeCell ref="B59:E59"/>
    <mergeCell ref="B60:E60"/>
    <mergeCell ref="B61:E61"/>
    <mergeCell ref="B31:C31"/>
    <mergeCell ref="B32:C32"/>
    <mergeCell ref="B33:C33"/>
    <mergeCell ref="B34:C34"/>
    <mergeCell ref="B27:C27"/>
    <mergeCell ref="B28:C28"/>
    <mergeCell ref="B29:C29"/>
    <mergeCell ref="B30:C30"/>
    <mergeCell ref="B22:E22"/>
    <mergeCell ref="B23:E23"/>
    <mergeCell ref="B24:E24"/>
    <mergeCell ref="B26:F26"/>
    <mergeCell ref="A1:F1"/>
    <mergeCell ref="B3:F3"/>
    <mergeCell ref="C4:D4"/>
    <mergeCell ref="E4:F4"/>
    <mergeCell ref="B62:E62"/>
    <mergeCell ref="B63:E63"/>
    <mergeCell ref="B64:E64"/>
    <mergeCell ref="B65:E65"/>
    <mergeCell ref="B92:E92"/>
    <mergeCell ref="B88:E88"/>
    <mergeCell ref="B89:E89"/>
    <mergeCell ref="B90:E90"/>
    <mergeCell ref="B91:E91"/>
  </mergeCells>
  <printOptions/>
  <pageMargins left="0.75" right="0.75" top="1" bottom="1" header="0.5" footer="0.5"/>
  <pageSetup horizontalDpi="600" verticalDpi="600" orientation="portrait" r:id="rId1"/>
  <headerFooter alignWithMargins="0">
    <oddHeader>&amp;CCommon Data Set 2003-2004</oddHeader>
    <oddFooter>&amp;C&amp;A&amp;RPage &amp;P</oddFooter>
  </headerFooter>
  <rowBreaks count="3" manualBreakCount="3">
    <brk id="36" max="255" man="1"/>
    <brk id="66" max="255" man="1"/>
    <brk id="93" max="255" man="1"/>
  </rowBreaks>
</worksheet>
</file>

<file path=xl/worksheets/sheet4.xml><?xml version="1.0" encoding="utf-8"?>
<worksheet xmlns="http://schemas.openxmlformats.org/spreadsheetml/2006/main" xmlns:r="http://schemas.openxmlformats.org/officeDocument/2006/relationships">
  <dimension ref="A1:H228"/>
  <sheetViews>
    <sheetView workbookViewId="0" topLeftCell="A1">
      <selection activeCell="A1" sqref="A1:F1"/>
    </sheetView>
  </sheetViews>
  <sheetFormatPr defaultColWidth="9.140625" defaultRowHeight="12.75"/>
  <cols>
    <col min="1" max="1" width="4.421875" style="1" customWidth="1"/>
    <col min="2" max="2" width="27.00390625" style="0" customWidth="1"/>
    <col min="3" max="6" width="14.7109375" style="0" customWidth="1"/>
  </cols>
  <sheetData>
    <row r="1" spans="1:6" ht="18">
      <c r="A1" s="336" t="s">
        <v>193</v>
      </c>
      <c r="B1" s="375"/>
      <c r="C1" s="375"/>
      <c r="D1" s="375"/>
      <c r="E1" s="375"/>
      <c r="F1" s="375"/>
    </row>
    <row r="3" ht="15.75">
      <c r="B3" s="26" t="s">
        <v>194</v>
      </c>
    </row>
    <row r="4" spans="1:6" ht="93" customHeight="1">
      <c r="A4" s="2" t="s">
        <v>125</v>
      </c>
      <c r="B4" s="351" t="s">
        <v>770</v>
      </c>
      <c r="C4" s="379"/>
      <c r="D4" s="379"/>
      <c r="E4" s="379"/>
      <c r="F4" s="332"/>
    </row>
    <row r="5" spans="1:5" ht="12.75">
      <c r="A5" s="2" t="s">
        <v>125</v>
      </c>
      <c r="B5" s="344" t="s">
        <v>919</v>
      </c>
      <c r="C5" s="376"/>
      <c r="D5" s="377"/>
      <c r="E5" s="296">
        <v>1998</v>
      </c>
    </row>
    <row r="6" spans="1:5" ht="12.75">
      <c r="A6" s="2" t="s">
        <v>125</v>
      </c>
      <c r="B6" s="378" t="s">
        <v>920</v>
      </c>
      <c r="C6" s="313"/>
      <c r="D6" s="314"/>
      <c r="E6" s="49">
        <v>568</v>
      </c>
    </row>
    <row r="7" spans="1:5" ht="12.75">
      <c r="A7" s="2"/>
      <c r="B7" s="15"/>
      <c r="C7" s="47"/>
      <c r="D7" s="47"/>
      <c r="E7" s="15"/>
    </row>
    <row r="8" spans="1:5" ht="12.75">
      <c r="A8" s="2" t="s">
        <v>125</v>
      </c>
      <c r="B8" s="378" t="s">
        <v>921</v>
      </c>
      <c r="C8" s="313"/>
      <c r="D8" s="314"/>
      <c r="E8" s="49">
        <v>1363</v>
      </c>
    </row>
    <row r="9" spans="1:5" ht="12.75">
      <c r="A9" s="2" t="s">
        <v>125</v>
      </c>
      <c r="B9" s="378" t="s">
        <v>1116</v>
      </c>
      <c r="C9" s="313"/>
      <c r="D9" s="314"/>
      <c r="E9" s="49">
        <v>384</v>
      </c>
    </row>
    <row r="10" spans="1:5" ht="12.75">
      <c r="A10" s="2"/>
      <c r="B10" s="15"/>
      <c r="C10" s="34"/>
      <c r="D10" s="34"/>
      <c r="E10" s="15"/>
    </row>
    <row r="11" spans="1:5" ht="12.75">
      <c r="A11" s="2" t="s">
        <v>125</v>
      </c>
      <c r="B11" s="378" t="s">
        <v>1079</v>
      </c>
      <c r="C11" s="313"/>
      <c r="D11" s="314"/>
      <c r="E11" s="49">
        <v>573</v>
      </c>
    </row>
    <row r="12" spans="1:5" ht="12.75">
      <c r="A12" s="2" t="s">
        <v>125</v>
      </c>
      <c r="B12" s="384" t="s">
        <v>1080</v>
      </c>
      <c r="C12" s="313"/>
      <c r="D12" s="314"/>
      <c r="E12" s="49">
        <v>7</v>
      </c>
    </row>
    <row r="13" spans="1:5" ht="12.75">
      <c r="A13" s="2"/>
      <c r="B13" s="15"/>
      <c r="C13" s="34"/>
      <c r="D13" s="34"/>
      <c r="E13" s="15"/>
    </row>
    <row r="14" spans="1:5" ht="12.75">
      <c r="A14" s="2" t="s">
        <v>125</v>
      </c>
      <c r="B14" s="385" t="s">
        <v>1081</v>
      </c>
      <c r="C14" s="313"/>
      <c r="D14" s="314"/>
      <c r="E14" s="49">
        <v>125</v>
      </c>
    </row>
    <row r="15" spans="1:5" ht="12.75">
      <c r="A15" s="2" t="s">
        <v>125</v>
      </c>
      <c r="B15" s="384" t="s">
        <v>1082</v>
      </c>
      <c r="C15" s="313"/>
      <c r="D15" s="314"/>
      <c r="E15" s="49">
        <v>4</v>
      </c>
    </row>
    <row r="17" spans="1:6" ht="29.25" customHeight="1">
      <c r="A17" s="2" t="s">
        <v>126</v>
      </c>
      <c r="B17" s="351" t="s">
        <v>1083</v>
      </c>
      <c r="C17" s="379"/>
      <c r="D17" s="379"/>
      <c r="E17" s="379"/>
      <c r="F17" s="332"/>
    </row>
    <row r="18" spans="1:6" ht="12.75">
      <c r="A18" s="2"/>
      <c r="B18" s="306"/>
      <c r="C18" s="348"/>
      <c r="D18" s="348"/>
      <c r="E18" s="38" t="s">
        <v>768</v>
      </c>
      <c r="F18" s="38" t="s">
        <v>769</v>
      </c>
    </row>
    <row r="19" spans="1:6" ht="12.75">
      <c r="A19" s="2" t="s">
        <v>126</v>
      </c>
      <c r="B19" s="381" t="s">
        <v>195</v>
      </c>
      <c r="C19" s="381"/>
      <c r="D19" s="381"/>
      <c r="E19" s="38" t="s">
        <v>1035</v>
      </c>
      <c r="F19" s="38"/>
    </row>
    <row r="20" spans="1:6" ht="12.75">
      <c r="A20" s="2" t="s">
        <v>126</v>
      </c>
      <c r="B20" s="350" t="s">
        <v>771</v>
      </c>
      <c r="C20" s="350"/>
      <c r="D20" s="350"/>
      <c r="E20" s="46"/>
      <c r="F20" s="34"/>
    </row>
    <row r="21" spans="1:6" ht="12.75">
      <c r="A21" s="2" t="s">
        <v>126</v>
      </c>
      <c r="B21" s="381" t="s">
        <v>160</v>
      </c>
      <c r="C21" s="381"/>
      <c r="D21" s="381"/>
      <c r="E21" s="9"/>
      <c r="F21" s="34"/>
    </row>
    <row r="22" spans="1:6" ht="12.75">
      <c r="A22" s="2" t="s">
        <v>126</v>
      </c>
      <c r="B22" s="386" t="s">
        <v>161</v>
      </c>
      <c r="C22" s="386"/>
      <c r="D22" s="386"/>
      <c r="E22" s="9"/>
      <c r="F22" s="34"/>
    </row>
    <row r="23" spans="1:5" ht="12.75">
      <c r="A23" s="2" t="s">
        <v>126</v>
      </c>
      <c r="B23" s="386" t="s">
        <v>162</v>
      </c>
      <c r="C23" s="386"/>
      <c r="D23" s="386"/>
      <c r="E23" s="9"/>
    </row>
    <row r="24" spans="2:4" ht="12.75">
      <c r="B24" s="6"/>
      <c r="C24" s="6"/>
      <c r="D24" s="6"/>
    </row>
    <row r="25" spans="1:2" ht="15.75">
      <c r="A25" s="52"/>
      <c r="B25" s="26" t="s">
        <v>196</v>
      </c>
    </row>
    <row r="26" spans="1:2" ht="12.75">
      <c r="A26" s="2" t="s">
        <v>124</v>
      </c>
      <c r="B26" s="3" t="s">
        <v>1107</v>
      </c>
    </row>
    <row r="27" spans="1:6" ht="25.5" customHeight="1">
      <c r="A27" s="2" t="s">
        <v>124</v>
      </c>
      <c r="B27" s="333" t="s">
        <v>197</v>
      </c>
      <c r="C27" s="333"/>
      <c r="D27" s="38" t="s">
        <v>1035</v>
      </c>
      <c r="F27" s="34"/>
    </row>
    <row r="28" spans="1:6" ht="24.75" customHeight="1">
      <c r="A28" s="2" t="s">
        <v>124</v>
      </c>
      <c r="B28" s="311" t="s">
        <v>163</v>
      </c>
      <c r="C28" s="333"/>
      <c r="D28" s="38"/>
      <c r="F28" s="34"/>
    </row>
    <row r="29" spans="1:6" ht="12.75" customHeight="1">
      <c r="A29" s="2" t="s">
        <v>124</v>
      </c>
      <c r="B29" s="333" t="s">
        <v>164</v>
      </c>
      <c r="C29" s="333"/>
      <c r="D29" s="38"/>
      <c r="F29" s="34"/>
    </row>
    <row r="31" spans="1:6" ht="29.25" customHeight="1">
      <c r="A31" s="2" t="s">
        <v>127</v>
      </c>
      <c r="B31" s="387" t="s">
        <v>828</v>
      </c>
      <c r="C31" s="387"/>
      <c r="D31" s="387"/>
      <c r="E31" s="387"/>
      <c r="F31" s="332"/>
    </row>
    <row r="32" spans="1:6" ht="12.75">
      <c r="A32" s="2" t="s">
        <v>127</v>
      </c>
      <c r="B32" s="333" t="s">
        <v>165</v>
      </c>
      <c r="C32" s="333"/>
      <c r="D32" s="38" t="s">
        <v>1035</v>
      </c>
      <c r="F32" s="34"/>
    </row>
    <row r="33" spans="1:6" ht="12.75">
      <c r="A33" s="2" t="s">
        <v>127</v>
      </c>
      <c r="B33" s="311" t="s">
        <v>166</v>
      </c>
      <c r="C33" s="333"/>
      <c r="D33" s="38"/>
      <c r="F33" s="34"/>
    </row>
    <row r="34" spans="1:6" ht="12.75" customHeight="1">
      <c r="A34" s="2" t="s">
        <v>127</v>
      </c>
      <c r="B34" s="333" t="s">
        <v>167</v>
      </c>
      <c r="C34" s="333"/>
      <c r="D34" s="38"/>
      <c r="F34" s="34"/>
    </row>
    <row r="36" spans="1:6" ht="54.75" customHeight="1">
      <c r="A36" s="2" t="s">
        <v>128</v>
      </c>
      <c r="B36" s="351" t="s">
        <v>119</v>
      </c>
      <c r="C36" s="352"/>
      <c r="D36" s="352"/>
      <c r="E36" s="352"/>
      <c r="F36" s="332"/>
    </row>
    <row r="37" spans="1:6" ht="24">
      <c r="A37" s="2" t="s">
        <v>128</v>
      </c>
      <c r="B37" s="203"/>
      <c r="C37" s="35" t="s">
        <v>829</v>
      </c>
      <c r="D37" s="36" t="s">
        <v>830</v>
      </c>
      <c r="E37" s="53"/>
      <c r="F37" s="37"/>
    </row>
    <row r="38" spans="1:6" ht="12.75">
      <c r="A38" s="2" t="s">
        <v>128</v>
      </c>
      <c r="B38" s="51" t="s">
        <v>831</v>
      </c>
      <c r="C38" s="38">
        <v>16</v>
      </c>
      <c r="D38" s="39"/>
      <c r="F38" s="37"/>
    </row>
    <row r="39" spans="1:6" ht="12.75">
      <c r="A39" s="2" t="s">
        <v>128</v>
      </c>
      <c r="B39" s="51" t="s">
        <v>832</v>
      </c>
      <c r="C39" s="38">
        <v>4</v>
      </c>
      <c r="D39" s="39"/>
      <c r="F39" s="37"/>
    </row>
    <row r="40" spans="1:6" ht="12.75">
      <c r="A40" s="2" t="s">
        <v>128</v>
      </c>
      <c r="B40" s="51" t="s">
        <v>833</v>
      </c>
      <c r="C40" s="38">
        <v>4</v>
      </c>
      <c r="D40" s="39"/>
      <c r="F40" s="37"/>
    </row>
    <row r="41" spans="1:6" ht="12.75">
      <c r="A41" s="2" t="s">
        <v>128</v>
      </c>
      <c r="B41" s="51" t="s">
        <v>834</v>
      </c>
      <c r="C41" s="38">
        <v>2</v>
      </c>
      <c r="D41" s="39"/>
      <c r="F41" s="37"/>
    </row>
    <row r="42" spans="1:6" ht="25.5">
      <c r="A42" s="2" t="s">
        <v>128</v>
      </c>
      <c r="B42" s="54" t="s">
        <v>1108</v>
      </c>
      <c r="C42" s="38"/>
      <c r="D42" s="39"/>
      <c r="F42" s="37"/>
    </row>
    <row r="43" spans="1:6" ht="12.75">
      <c r="A43" s="2" t="s">
        <v>128</v>
      </c>
      <c r="B43" s="51" t="s">
        <v>835</v>
      </c>
      <c r="C43" s="38"/>
      <c r="D43" s="39">
        <v>2</v>
      </c>
      <c r="F43" s="37"/>
    </row>
    <row r="44" spans="1:6" ht="12.75">
      <c r="A44" s="2" t="s">
        <v>128</v>
      </c>
      <c r="B44" s="51" t="s">
        <v>836</v>
      </c>
      <c r="C44" s="38"/>
      <c r="D44" s="39">
        <v>1</v>
      </c>
      <c r="F44" s="37"/>
    </row>
    <row r="45" spans="1:6" ht="12.75">
      <c r="A45" s="2" t="s">
        <v>128</v>
      </c>
      <c r="B45" s="51" t="s">
        <v>837</v>
      </c>
      <c r="C45" s="38"/>
      <c r="D45" s="39">
        <v>1</v>
      </c>
      <c r="F45" s="37"/>
    </row>
    <row r="46" spans="1:6" ht="12.75">
      <c r="A46" s="2" t="s">
        <v>128</v>
      </c>
      <c r="B46" s="51" t="s">
        <v>838</v>
      </c>
      <c r="C46" s="38"/>
      <c r="D46" s="39">
        <v>2</v>
      </c>
      <c r="F46" s="37"/>
    </row>
    <row r="47" spans="1:6" ht="12.75">
      <c r="A47" s="2" t="s">
        <v>128</v>
      </c>
      <c r="B47" s="51" t="s">
        <v>120</v>
      </c>
      <c r="C47" s="38"/>
      <c r="D47" s="39"/>
      <c r="F47" s="37"/>
    </row>
    <row r="49" ht="15.75">
      <c r="B49" s="40" t="s">
        <v>839</v>
      </c>
    </row>
    <row r="50" spans="1:6" ht="38.25" customHeight="1">
      <c r="A50" s="2" t="s">
        <v>129</v>
      </c>
      <c r="B50" s="353" t="s">
        <v>121</v>
      </c>
      <c r="C50" s="354"/>
      <c r="D50" s="354"/>
      <c r="E50" s="354"/>
      <c r="F50" s="332"/>
    </row>
    <row r="51" spans="1:6" ht="12.75">
      <c r="A51" s="2" t="s">
        <v>129</v>
      </c>
      <c r="B51" s="380" t="s">
        <v>122</v>
      </c>
      <c r="C51" s="381"/>
      <c r="D51" s="381"/>
      <c r="E51" s="41"/>
      <c r="F51" s="34"/>
    </row>
    <row r="52" spans="1:6" ht="12.75">
      <c r="A52" s="2" t="s">
        <v>129</v>
      </c>
      <c r="B52" s="310" t="s">
        <v>491</v>
      </c>
      <c r="C52" s="333"/>
      <c r="D52" s="333"/>
      <c r="E52" s="148"/>
      <c r="F52" s="34"/>
    </row>
    <row r="53" spans="1:6" ht="12.75">
      <c r="A53" s="2" t="s">
        <v>129</v>
      </c>
      <c r="B53" s="310" t="s">
        <v>493</v>
      </c>
      <c r="C53" s="310"/>
      <c r="D53" s="310"/>
      <c r="E53" s="41"/>
      <c r="F53" s="34"/>
    </row>
    <row r="54" spans="1:6" ht="12.75">
      <c r="A54" s="2" t="s">
        <v>129</v>
      </c>
      <c r="B54" s="310" t="s">
        <v>492</v>
      </c>
      <c r="C54" s="310"/>
      <c r="D54" s="310"/>
      <c r="E54" s="41"/>
      <c r="F54" s="34"/>
    </row>
    <row r="55" spans="1:6" ht="12.75">
      <c r="A55" s="2" t="s">
        <v>129</v>
      </c>
      <c r="B55" s="382" t="s">
        <v>123</v>
      </c>
      <c r="C55" s="383"/>
      <c r="D55" s="383"/>
      <c r="E55" s="256"/>
      <c r="F55" s="34"/>
    </row>
    <row r="56" spans="2:5" ht="12.75">
      <c r="B56" s="349"/>
      <c r="C56" s="350"/>
      <c r="D56" s="350"/>
      <c r="E56" s="50"/>
    </row>
    <row r="57" spans="2:4" ht="12.75">
      <c r="B57" s="6"/>
      <c r="C57" s="6"/>
      <c r="D57" s="6"/>
    </row>
    <row r="58" spans="1:6" ht="28.5" customHeight="1">
      <c r="A58" s="2" t="s">
        <v>130</v>
      </c>
      <c r="B58" s="359" t="s">
        <v>840</v>
      </c>
      <c r="C58" s="359"/>
      <c r="D58" s="359"/>
      <c r="E58" s="359"/>
      <c r="F58" s="360"/>
    </row>
    <row r="59" spans="1:6" ht="25.5">
      <c r="A59" s="2" t="s">
        <v>130</v>
      </c>
      <c r="B59" s="103"/>
      <c r="C59" s="41" t="s">
        <v>841</v>
      </c>
      <c r="D59" s="41" t="s">
        <v>842</v>
      </c>
      <c r="E59" s="41" t="s">
        <v>843</v>
      </c>
      <c r="F59" s="41" t="s">
        <v>844</v>
      </c>
    </row>
    <row r="60" spans="1:6" ht="15">
      <c r="A60" s="2" t="s">
        <v>130</v>
      </c>
      <c r="B60" s="84" t="s">
        <v>845</v>
      </c>
      <c r="C60" s="85"/>
      <c r="D60" s="85"/>
      <c r="E60" s="85"/>
      <c r="F60" s="86"/>
    </row>
    <row r="61" spans="1:6" ht="12.75">
      <c r="A61" s="2" t="s">
        <v>130</v>
      </c>
      <c r="B61" s="42" t="s">
        <v>846</v>
      </c>
      <c r="C61" s="38" t="s">
        <v>1035</v>
      </c>
      <c r="D61" s="38"/>
      <c r="E61" s="38"/>
      <c r="F61" s="38"/>
    </row>
    <row r="62" spans="1:6" ht="12.75">
      <c r="A62" s="2" t="s">
        <v>130</v>
      </c>
      <c r="B62" s="42" t="s">
        <v>847</v>
      </c>
      <c r="C62" s="38" t="s">
        <v>1035</v>
      </c>
      <c r="D62" s="38"/>
      <c r="E62" s="38"/>
      <c r="F62" s="38"/>
    </row>
    <row r="63" spans="1:6" ht="12.75">
      <c r="A63" s="2" t="s">
        <v>130</v>
      </c>
      <c r="B63" s="42" t="s">
        <v>848</v>
      </c>
      <c r="C63" s="38"/>
      <c r="D63" s="38"/>
      <c r="E63" s="38" t="s">
        <v>1035</v>
      </c>
      <c r="F63" s="38"/>
    </row>
    <row r="64" spans="1:6" ht="12.75">
      <c r="A64" s="2" t="s">
        <v>130</v>
      </c>
      <c r="B64" s="42" t="s">
        <v>849</v>
      </c>
      <c r="C64" s="38" t="s">
        <v>1035</v>
      </c>
      <c r="D64" s="38"/>
      <c r="E64" s="38"/>
      <c r="F64" s="38"/>
    </row>
    <row r="65" spans="1:6" ht="12.75">
      <c r="A65" s="2" t="s">
        <v>130</v>
      </c>
      <c r="B65" s="42" t="s">
        <v>850</v>
      </c>
      <c r="C65" s="38"/>
      <c r="D65" s="38"/>
      <c r="E65" s="38" t="s">
        <v>1035</v>
      </c>
      <c r="F65" s="38"/>
    </row>
    <row r="66" spans="1:6" ht="15">
      <c r="A66" s="2" t="s">
        <v>130</v>
      </c>
      <c r="B66" s="84" t="s">
        <v>851</v>
      </c>
      <c r="C66" s="85"/>
      <c r="D66" s="85"/>
      <c r="E66" s="85"/>
      <c r="F66" s="86"/>
    </row>
    <row r="67" spans="1:6" ht="12.75">
      <c r="A67" s="2" t="s">
        <v>130</v>
      </c>
      <c r="B67" s="42" t="s">
        <v>852</v>
      </c>
      <c r="C67" s="38"/>
      <c r="D67" s="38"/>
      <c r="E67" s="38" t="s">
        <v>1035</v>
      </c>
      <c r="F67" s="38"/>
    </row>
    <row r="68" spans="1:6" ht="12.75">
      <c r="A68" s="2" t="s">
        <v>130</v>
      </c>
      <c r="B68" s="42" t="s">
        <v>853</v>
      </c>
      <c r="C68" s="38"/>
      <c r="D68" s="38"/>
      <c r="E68" s="38" t="s">
        <v>1035</v>
      </c>
      <c r="F68" s="38"/>
    </row>
    <row r="69" spans="1:6" ht="12.75">
      <c r="A69" s="2" t="s">
        <v>130</v>
      </c>
      <c r="B69" s="42" t="s">
        <v>854</v>
      </c>
      <c r="C69" s="38"/>
      <c r="D69" s="38"/>
      <c r="E69" s="38" t="s">
        <v>1035</v>
      </c>
      <c r="F69" s="38"/>
    </row>
    <row r="70" spans="1:6" ht="12.75">
      <c r="A70" s="2" t="s">
        <v>130</v>
      </c>
      <c r="B70" s="42" t="s">
        <v>855</v>
      </c>
      <c r="C70" s="38"/>
      <c r="D70" s="38"/>
      <c r="E70" s="38" t="s">
        <v>1035</v>
      </c>
      <c r="F70" s="38"/>
    </row>
    <row r="71" spans="1:6" ht="12.75">
      <c r="A71" s="2" t="s">
        <v>130</v>
      </c>
      <c r="B71" s="42" t="s">
        <v>856</v>
      </c>
      <c r="C71" s="38"/>
      <c r="D71" s="38"/>
      <c r="E71" s="38" t="s">
        <v>1035</v>
      </c>
      <c r="F71" s="38"/>
    </row>
    <row r="72" spans="1:6" ht="12.75">
      <c r="A72" s="2" t="s">
        <v>130</v>
      </c>
      <c r="B72" s="42" t="s">
        <v>857</v>
      </c>
      <c r="C72" s="38"/>
      <c r="D72" s="38"/>
      <c r="E72" s="38" t="s">
        <v>1035</v>
      </c>
      <c r="F72" s="38"/>
    </row>
    <row r="73" spans="1:6" ht="12.75">
      <c r="A73" s="2" t="s">
        <v>130</v>
      </c>
      <c r="B73" s="42" t="s">
        <v>858</v>
      </c>
      <c r="C73" s="38"/>
      <c r="D73" s="38"/>
      <c r="E73" s="38" t="s">
        <v>1035</v>
      </c>
      <c r="F73" s="38"/>
    </row>
    <row r="74" spans="1:6" ht="25.5">
      <c r="A74" s="2" t="s">
        <v>130</v>
      </c>
      <c r="B74" s="55" t="s">
        <v>859</v>
      </c>
      <c r="C74" s="38"/>
      <c r="D74" s="38"/>
      <c r="E74" s="38" t="s">
        <v>1035</v>
      </c>
      <c r="F74" s="38"/>
    </row>
    <row r="75" spans="1:6" ht="12.75">
      <c r="A75" s="2" t="s">
        <v>130</v>
      </c>
      <c r="B75" s="42" t="s">
        <v>860</v>
      </c>
      <c r="C75" s="38"/>
      <c r="D75" s="38"/>
      <c r="E75" s="38" t="s">
        <v>1035</v>
      </c>
      <c r="F75" s="38"/>
    </row>
    <row r="76" spans="1:6" ht="12.75">
      <c r="A76" s="2" t="s">
        <v>130</v>
      </c>
      <c r="B76" s="42" t="s">
        <v>861</v>
      </c>
      <c r="C76" s="38"/>
      <c r="D76" s="38"/>
      <c r="E76" s="38" t="s">
        <v>1035</v>
      </c>
      <c r="F76" s="38"/>
    </row>
    <row r="77" spans="1:6" ht="12.75">
      <c r="A77" s="2" t="s">
        <v>130</v>
      </c>
      <c r="B77" s="42" t="s">
        <v>862</v>
      </c>
      <c r="C77" s="38"/>
      <c r="D77" s="38"/>
      <c r="E77" s="38" t="s">
        <v>1035</v>
      </c>
      <c r="F77" s="38"/>
    </row>
    <row r="79" ht="15.75">
      <c r="B79" s="26" t="s">
        <v>863</v>
      </c>
    </row>
    <row r="80" spans="1:8" ht="12.75">
      <c r="A80" s="2" t="s">
        <v>131</v>
      </c>
      <c r="B80" s="61" t="s">
        <v>149</v>
      </c>
      <c r="C80" s="57"/>
      <c r="D80" s="57"/>
      <c r="E80" s="57"/>
      <c r="F80" s="57"/>
      <c r="G80" s="57"/>
      <c r="H80" s="58"/>
    </row>
    <row r="81" spans="1:8" ht="12.75">
      <c r="A81" s="2"/>
      <c r="B81" s="306"/>
      <c r="C81" s="348"/>
      <c r="D81" s="348"/>
      <c r="E81" s="38" t="s">
        <v>768</v>
      </c>
      <c r="F81" s="38" t="s">
        <v>769</v>
      </c>
      <c r="G81" s="57"/>
      <c r="H81" s="58"/>
    </row>
    <row r="82" spans="1:8" ht="39.75" customHeight="1">
      <c r="A82" s="2" t="s">
        <v>150</v>
      </c>
      <c r="B82" s="367" t="s">
        <v>151</v>
      </c>
      <c r="C82" s="345"/>
      <c r="D82" s="346"/>
      <c r="E82" s="74" t="s">
        <v>1035</v>
      </c>
      <c r="F82" s="75"/>
      <c r="G82" s="57"/>
      <c r="H82" s="57"/>
    </row>
    <row r="83" spans="1:8" ht="26.25" customHeight="1">
      <c r="A83" s="2" t="s">
        <v>150</v>
      </c>
      <c r="B83" s="355" t="s">
        <v>761</v>
      </c>
      <c r="C83" s="356"/>
      <c r="D83" s="356"/>
      <c r="E83" s="356"/>
      <c r="F83" s="357"/>
      <c r="G83" s="59"/>
      <c r="H83" s="59"/>
    </row>
    <row r="84" spans="1:8" ht="12.75" customHeight="1">
      <c r="A84" s="2" t="s">
        <v>150</v>
      </c>
      <c r="B84" s="211"/>
      <c r="C84" s="372" t="s">
        <v>824</v>
      </c>
      <c r="D84" s="373"/>
      <c r="E84" s="373"/>
      <c r="F84" s="374"/>
      <c r="G84" s="299"/>
      <c r="H84" s="59"/>
    </row>
    <row r="85" spans="1:8" ht="24" customHeight="1">
      <c r="A85" s="2" t="s">
        <v>150</v>
      </c>
      <c r="B85" s="212"/>
      <c r="C85" s="67" t="s">
        <v>165</v>
      </c>
      <c r="D85" s="67" t="s">
        <v>166</v>
      </c>
      <c r="E85" s="67" t="s">
        <v>510</v>
      </c>
      <c r="F85" s="99" t="s">
        <v>511</v>
      </c>
      <c r="G85" s="213" t="s">
        <v>825</v>
      </c>
      <c r="H85" s="59"/>
    </row>
    <row r="86" spans="1:8" ht="12.75" customHeight="1">
      <c r="A86" s="2" t="s">
        <v>150</v>
      </c>
      <c r="B86" s="215" t="s">
        <v>146</v>
      </c>
      <c r="C86" s="280"/>
      <c r="D86" s="280"/>
      <c r="E86" s="280"/>
      <c r="F86" s="280"/>
      <c r="G86" s="63"/>
      <c r="H86" s="59"/>
    </row>
    <row r="87" spans="1:8" ht="12.75" customHeight="1">
      <c r="A87" s="2" t="s">
        <v>150</v>
      </c>
      <c r="B87" s="215" t="s">
        <v>147</v>
      </c>
      <c r="C87" s="280"/>
      <c r="D87" s="280"/>
      <c r="E87" s="280"/>
      <c r="F87" s="280"/>
      <c r="G87" s="63"/>
      <c r="H87" s="59"/>
    </row>
    <row r="88" spans="1:8" ht="12.75" customHeight="1">
      <c r="A88" s="2" t="s">
        <v>150</v>
      </c>
      <c r="B88" s="215" t="s">
        <v>826</v>
      </c>
      <c r="C88" s="280"/>
      <c r="D88" s="280"/>
      <c r="E88" s="280"/>
      <c r="F88" s="280"/>
      <c r="G88" s="63"/>
      <c r="H88" s="59"/>
    </row>
    <row r="89" spans="1:8" ht="12.75" customHeight="1">
      <c r="A89" s="2" t="s">
        <v>150</v>
      </c>
      <c r="B89" s="215" t="s">
        <v>827</v>
      </c>
      <c r="C89" s="280" t="s">
        <v>1035</v>
      </c>
      <c r="D89" s="280"/>
      <c r="E89" s="280"/>
      <c r="F89" s="280"/>
      <c r="G89" s="63"/>
      <c r="H89" s="59"/>
    </row>
    <row r="90" spans="1:8" ht="12.75" customHeight="1">
      <c r="A90" s="2" t="s">
        <v>150</v>
      </c>
      <c r="B90" s="215" t="s">
        <v>695</v>
      </c>
      <c r="C90" s="280"/>
      <c r="D90" s="280"/>
      <c r="E90" s="280"/>
      <c r="F90" s="280"/>
      <c r="G90" s="63"/>
      <c r="H90" s="59"/>
    </row>
    <row r="91" spans="1:8" ht="12.75" customHeight="1">
      <c r="A91" s="2" t="s">
        <v>150</v>
      </c>
      <c r="B91" s="215" t="s">
        <v>696</v>
      </c>
      <c r="C91" s="280"/>
      <c r="D91" s="280"/>
      <c r="E91" s="280"/>
      <c r="F91" s="280"/>
      <c r="G91" s="63"/>
      <c r="H91" s="59"/>
    </row>
    <row r="92" spans="1:8" ht="12.75" customHeight="1">
      <c r="A92" s="2" t="s">
        <v>150</v>
      </c>
      <c r="B92" s="215" t="s">
        <v>697</v>
      </c>
      <c r="C92" s="280"/>
      <c r="D92" s="280"/>
      <c r="E92" s="280"/>
      <c r="F92" s="280"/>
      <c r="G92" s="63"/>
      <c r="H92" s="59"/>
    </row>
    <row r="93" spans="1:8" ht="12.75" customHeight="1">
      <c r="A93" s="2" t="s">
        <v>150</v>
      </c>
      <c r="B93" s="215" t="s">
        <v>148</v>
      </c>
      <c r="C93" s="280"/>
      <c r="D93" s="280"/>
      <c r="E93" s="280" t="s">
        <v>1035</v>
      </c>
      <c r="F93" s="280"/>
      <c r="G93" s="63"/>
      <c r="H93" s="59"/>
    </row>
    <row r="94" spans="1:8" ht="12.75">
      <c r="A94" s="2"/>
      <c r="B94" s="71"/>
      <c r="C94" s="72"/>
      <c r="D94" s="72"/>
      <c r="E94" s="72"/>
      <c r="F94" s="72"/>
      <c r="G94" s="59"/>
      <c r="H94" s="59"/>
    </row>
    <row r="95" spans="1:8" ht="12.75">
      <c r="A95" s="2" t="s">
        <v>150</v>
      </c>
      <c r="B95" s="358" t="s">
        <v>762</v>
      </c>
      <c r="C95" s="341"/>
      <c r="D95" s="341"/>
      <c r="E95" s="341"/>
      <c r="F95" s="341"/>
      <c r="G95" s="59"/>
      <c r="H95" s="59"/>
    </row>
    <row r="96" spans="1:8" ht="12.75">
      <c r="A96" s="2" t="s">
        <v>150</v>
      </c>
      <c r="B96" s="73"/>
      <c r="C96" s="38" t="s">
        <v>768</v>
      </c>
      <c r="D96" s="38" t="s">
        <v>769</v>
      </c>
      <c r="E96" s="15"/>
      <c r="F96" s="15"/>
      <c r="G96" s="59"/>
      <c r="H96" s="59"/>
    </row>
    <row r="97" spans="1:8" ht="12.75">
      <c r="A97" s="2" t="s">
        <v>150</v>
      </c>
      <c r="B97" s="62" t="s">
        <v>763</v>
      </c>
      <c r="C97" s="281" t="s">
        <v>1035</v>
      </c>
      <c r="D97" s="63"/>
      <c r="E97" s="59"/>
      <c r="F97" s="59"/>
      <c r="G97" s="59"/>
      <c r="H97" s="59"/>
    </row>
    <row r="98" spans="1:8" ht="12.75">
      <c r="A98" s="2" t="s">
        <v>150</v>
      </c>
      <c r="B98" s="62" t="s">
        <v>764</v>
      </c>
      <c r="C98" s="281" t="s">
        <v>1035</v>
      </c>
      <c r="D98" s="63"/>
      <c r="E98" s="59"/>
      <c r="F98" s="59"/>
      <c r="G98" s="59"/>
      <c r="H98" s="59"/>
    </row>
    <row r="99" spans="1:8" ht="12.75">
      <c r="A99" s="2"/>
      <c r="B99" s="69"/>
      <c r="C99" s="70"/>
      <c r="D99" s="59"/>
      <c r="E99" s="59"/>
      <c r="F99" s="59"/>
      <c r="G99" s="59"/>
      <c r="H99" s="59"/>
    </row>
    <row r="100" spans="1:8" ht="24.75" customHeight="1">
      <c r="A100" s="2" t="s">
        <v>765</v>
      </c>
      <c r="B100" s="368" t="s">
        <v>1109</v>
      </c>
      <c r="C100" s="369"/>
      <c r="D100" s="369"/>
      <c r="E100" s="369"/>
      <c r="F100" s="369"/>
      <c r="G100" s="59"/>
      <c r="H100" s="59"/>
    </row>
    <row r="101" spans="1:8" ht="12.75">
      <c r="A101" s="2" t="s">
        <v>765</v>
      </c>
      <c r="B101" s="211"/>
      <c r="C101" s="370" t="s">
        <v>766</v>
      </c>
      <c r="D101" s="371"/>
      <c r="E101" s="371"/>
      <c r="F101" s="57"/>
      <c r="G101" s="59"/>
      <c r="H101" s="59"/>
    </row>
    <row r="102" spans="1:8" ht="24">
      <c r="A102" s="2" t="s">
        <v>765</v>
      </c>
      <c r="B102" s="212"/>
      <c r="C102" s="67" t="s">
        <v>165</v>
      </c>
      <c r="D102" s="67" t="s">
        <v>166</v>
      </c>
      <c r="E102" s="67" t="s">
        <v>510</v>
      </c>
      <c r="F102" s="58"/>
      <c r="G102" s="59"/>
      <c r="H102" s="59"/>
    </row>
    <row r="103" spans="1:8" ht="12.75">
      <c r="A103" s="2" t="s">
        <v>765</v>
      </c>
      <c r="B103" s="68" t="s">
        <v>146</v>
      </c>
      <c r="C103" s="68"/>
      <c r="D103" s="68"/>
      <c r="E103" s="68"/>
      <c r="F103" s="58"/>
      <c r="G103" s="59"/>
      <c r="H103" s="59"/>
    </row>
    <row r="104" spans="1:6" ht="12.75">
      <c r="A104" s="2" t="s">
        <v>765</v>
      </c>
      <c r="B104" s="68" t="s">
        <v>148</v>
      </c>
      <c r="C104" s="68"/>
      <c r="D104" s="68"/>
      <c r="E104" s="68"/>
      <c r="F104" s="58"/>
    </row>
    <row r="105" spans="1:6" ht="12.75">
      <c r="A105" s="2" t="s">
        <v>765</v>
      </c>
      <c r="B105" s="68" t="s">
        <v>147</v>
      </c>
      <c r="C105" s="68"/>
      <c r="D105" s="68"/>
      <c r="E105" s="68"/>
      <c r="F105" s="58"/>
    </row>
    <row r="106" spans="1:6" ht="12.75">
      <c r="A106" s="2" t="s">
        <v>765</v>
      </c>
      <c r="B106" s="68" t="s">
        <v>767</v>
      </c>
      <c r="C106" s="68"/>
      <c r="D106" s="68"/>
      <c r="E106" s="68"/>
      <c r="F106" s="58"/>
    </row>
    <row r="107" spans="3:6" ht="12.75">
      <c r="C107" s="64"/>
      <c r="D107" s="65"/>
      <c r="E107" s="37"/>
      <c r="F107" s="34"/>
    </row>
    <row r="108" spans="1:6" ht="27" customHeight="1">
      <c r="A108" s="2" t="s">
        <v>69</v>
      </c>
      <c r="B108" s="311" t="s">
        <v>68</v>
      </c>
      <c r="C108" s="333"/>
      <c r="D108" s="333"/>
      <c r="E108" s="77"/>
      <c r="F108" s="34"/>
    </row>
    <row r="109" spans="1:6" ht="27" customHeight="1">
      <c r="A109" s="2" t="s">
        <v>69</v>
      </c>
      <c r="B109" s="333" t="s">
        <v>70</v>
      </c>
      <c r="C109" s="333"/>
      <c r="D109" s="333"/>
      <c r="E109" s="77"/>
      <c r="F109" s="34"/>
    </row>
    <row r="110" spans="1:6" ht="12.75">
      <c r="A110" s="2"/>
      <c r="B110" s="56"/>
      <c r="C110" s="56"/>
      <c r="D110" s="56"/>
      <c r="E110" s="78"/>
      <c r="F110" s="34"/>
    </row>
    <row r="111" spans="1:6" ht="27" customHeight="1">
      <c r="A111" s="2" t="s">
        <v>71</v>
      </c>
      <c r="B111" s="364" t="s">
        <v>72</v>
      </c>
      <c r="C111" s="365"/>
      <c r="D111" s="365"/>
      <c r="E111" s="365"/>
      <c r="F111" s="366"/>
    </row>
    <row r="112" spans="1:6" ht="12.75">
      <c r="A112" s="2" t="s">
        <v>71</v>
      </c>
      <c r="B112" s="361"/>
      <c r="C112" s="362"/>
      <c r="D112" s="362"/>
      <c r="E112" s="362"/>
      <c r="F112" s="363"/>
    </row>
    <row r="113" spans="1:6" ht="12.75">
      <c r="A113" s="2"/>
      <c r="B113" s="56"/>
      <c r="C113" s="56"/>
      <c r="D113" s="56"/>
      <c r="E113" s="78"/>
      <c r="F113" s="34"/>
    </row>
    <row r="114" spans="2:6" ht="15.75">
      <c r="B114" s="26" t="s">
        <v>864</v>
      </c>
      <c r="C114" s="64"/>
      <c r="D114" s="43"/>
      <c r="F114" s="34"/>
    </row>
    <row r="115" spans="2:6" ht="41.25" customHeight="1">
      <c r="B115" s="300" t="s">
        <v>772</v>
      </c>
      <c r="C115" s="337"/>
      <c r="D115" s="337"/>
      <c r="E115" s="337"/>
      <c r="F115" s="337"/>
    </row>
    <row r="116" spans="2:6" ht="15.75">
      <c r="B116" s="26"/>
      <c r="C116" s="64"/>
      <c r="D116" s="43"/>
      <c r="F116" s="34"/>
    </row>
    <row r="117" spans="1:6" ht="92.25" customHeight="1">
      <c r="A117" s="2" t="s">
        <v>132</v>
      </c>
      <c r="B117" s="302" t="s">
        <v>773</v>
      </c>
      <c r="C117" s="303"/>
      <c r="D117" s="303"/>
      <c r="E117" s="303"/>
      <c r="F117" s="303"/>
    </row>
    <row r="118" spans="1:6" ht="12.75">
      <c r="A118" s="2"/>
      <c r="B118" s="80"/>
      <c r="C118" s="79"/>
      <c r="D118" s="79"/>
      <c r="E118" s="79"/>
      <c r="F118" s="79"/>
    </row>
    <row r="119" spans="1:6" ht="12.75">
      <c r="A119" s="2" t="s">
        <v>132</v>
      </c>
      <c r="B119" s="155" t="s">
        <v>865</v>
      </c>
      <c r="C119" s="82">
        <v>1</v>
      </c>
      <c r="D119" s="311" t="s">
        <v>866</v>
      </c>
      <c r="E119" s="310"/>
      <c r="F119" s="81">
        <v>698</v>
      </c>
    </row>
    <row r="120" spans="1:6" ht="12.75">
      <c r="A120" s="2" t="s">
        <v>132</v>
      </c>
      <c r="B120" s="155" t="s">
        <v>867</v>
      </c>
      <c r="C120" s="82"/>
      <c r="D120" s="311" t="s">
        <v>868</v>
      </c>
      <c r="E120" s="310"/>
      <c r="F120" s="81"/>
    </row>
    <row r="121" spans="1:6" ht="12.75">
      <c r="A121" s="2"/>
      <c r="B121" s="80"/>
      <c r="C121" s="79"/>
      <c r="D121" s="79"/>
      <c r="E121" s="79"/>
      <c r="F121" s="79"/>
    </row>
    <row r="122" spans="1:5" ht="12.75">
      <c r="A122" s="2" t="s">
        <v>132</v>
      </c>
      <c r="B122" s="44"/>
      <c r="C122" s="154" t="s">
        <v>869</v>
      </c>
      <c r="D122" s="154" t="s">
        <v>870</v>
      </c>
      <c r="E122" s="283" t="s">
        <v>478</v>
      </c>
    </row>
    <row r="123" spans="1:5" ht="12.75">
      <c r="A123" s="2" t="s">
        <v>132</v>
      </c>
      <c r="B123" s="9" t="s">
        <v>871</v>
      </c>
      <c r="C123" s="31">
        <v>480</v>
      </c>
      <c r="D123" s="31">
        <v>590</v>
      </c>
      <c r="E123">
        <v>540</v>
      </c>
    </row>
    <row r="124" spans="1:5" ht="12.75">
      <c r="A124" s="2" t="s">
        <v>132</v>
      </c>
      <c r="B124" s="9" t="s">
        <v>872</v>
      </c>
      <c r="C124" s="31">
        <v>560</v>
      </c>
      <c r="D124" s="31">
        <v>660</v>
      </c>
      <c r="E124">
        <v>608</v>
      </c>
    </row>
    <row r="125" spans="1:4" ht="12.75">
      <c r="A125" s="2" t="s">
        <v>132</v>
      </c>
      <c r="B125" s="9" t="s">
        <v>873</v>
      </c>
      <c r="C125" s="31"/>
      <c r="D125" s="31"/>
    </row>
    <row r="126" spans="1:4" ht="12.75">
      <c r="A126" s="2" t="s">
        <v>132</v>
      </c>
      <c r="B126" s="9" t="s">
        <v>874</v>
      </c>
      <c r="C126" s="31"/>
      <c r="D126" s="31"/>
    </row>
    <row r="127" spans="1:4" ht="12.75">
      <c r="A127" s="2" t="s">
        <v>132</v>
      </c>
      <c r="B127" s="9" t="s">
        <v>875</v>
      </c>
      <c r="C127" s="31"/>
      <c r="D127" s="31"/>
    </row>
    <row r="128" spans="3:4" ht="12.75">
      <c r="C128" s="238"/>
      <c r="D128" s="238"/>
    </row>
    <row r="129" spans="1:6" ht="12.75">
      <c r="A129" s="2" t="s">
        <v>132</v>
      </c>
      <c r="B129" s="304" t="s">
        <v>922</v>
      </c>
      <c r="C129" s="305"/>
      <c r="D129" s="305"/>
      <c r="E129" s="305"/>
      <c r="F129" s="305"/>
    </row>
    <row r="130" spans="1:4" ht="12.75">
      <c r="A130" s="2" t="s">
        <v>132</v>
      </c>
      <c r="B130" s="44"/>
      <c r="C130" s="154" t="s">
        <v>871</v>
      </c>
      <c r="D130" s="154" t="s">
        <v>872</v>
      </c>
    </row>
    <row r="131" spans="1:6" ht="12.75">
      <c r="A131" s="2" t="s">
        <v>132</v>
      </c>
      <c r="B131" s="9" t="s">
        <v>876</v>
      </c>
      <c r="C131" s="250">
        <f aca="true" t="shared" si="0" ref="C131:C136">E131/698</f>
        <v>0.024355300859598854</v>
      </c>
      <c r="D131" s="250">
        <f aca="true" t="shared" si="1" ref="D131:D136">F131/698</f>
        <v>0.1174785100286533</v>
      </c>
      <c r="E131">
        <v>17</v>
      </c>
      <c r="F131">
        <v>82</v>
      </c>
    </row>
    <row r="132" spans="1:6" ht="12.75">
      <c r="A132" s="2" t="s">
        <v>132</v>
      </c>
      <c r="B132" s="9" t="s">
        <v>877</v>
      </c>
      <c r="C132" s="250">
        <f t="shared" si="0"/>
        <v>0.21203438395415472</v>
      </c>
      <c r="D132" s="250">
        <f t="shared" si="1"/>
        <v>0.42120343839541546</v>
      </c>
      <c r="E132">
        <v>148</v>
      </c>
      <c r="F132">
        <v>294</v>
      </c>
    </row>
    <row r="133" spans="1:6" ht="12.75">
      <c r="A133" s="2" t="s">
        <v>132</v>
      </c>
      <c r="B133" s="9" t="s">
        <v>224</v>
      </c>
      <c r="C133" s="250">
        <f t="shared" si="0"/>
        <v>0.45702005730659023</v>
      </c>
      <c r="D133" s="250">
        <f t="shared" si="1"/>
        <v>0.42550143266475643</v>
      </c>
      <c r="E133">
        <v>319</v>
      </c>
      <c r="F133">
        <v>297</v>
      </c>
    </row>
    <row r="134" spans="1:6" ht="12.75">
      <c r="A134" s="2" t="s">
        <v>132</v>
      </c>
      <c r="B134" s="9" t="s">
        <v>225</v>
      </c>
      <c r="C134" s="250">
        <f t="shared" si="0"/>
        <v>0.2994269340974212</v>
      </c>
      <c r="D134" s="250">
        <f t="shared" si="1"/>
        <v>0.03581661891117478</v>
      </c>
      <c r="E134">
        <v>209</v>
      </c>
      <c r="F134">
        <v>25</v>
      </c>
    </row>
    <row r="135" spans="1:5" ht="12.75">
      <c r="A135" s="2" t="s">
        <v>132</v>
      </c>
      <c r="B135" s="9" t="s">
        <v>226</v>
      </c>
      <c r="C135" s="250">
        <f t="shared" si="0"/>
        <v>0.0071633237822349575</v>
      </c>
      <c r="D135" s="250">
        <f t="shared" si="1"/>
        <v>0</v>
      </c>
      <c r="E135">
        <v>5</v>
      </c>
    </row>
    <row r="136" spans="1:4" ht="12.75">
      <c r="A136" s="2" t="s">
        <v>132</v>
      </c>
      <c r="B136" s="9" t="s">
        <v>227</v>
      </c>
      <c r="C136" s="250">
        <f t="shared" si="0"/>
        <v>0</v>
      </c>
      <c r="D136" s="250">
        <f t="shared" si="1"/>
        <v>0</v>
      </c>
    </row>
    <row r="137" spans="2:6" ht="12.75">
      <c r="B137" s="252" t="s">
        <v>1098</v>
      </c>
      <c r="C137" s="250">
        <f>SUM(C131:C136)</f>
        <v>0.9999999999999999</v>
      </c>
      <c r="D137" s="250">
        <f>SUM(D131:D136)</f>
        <v>1</v>
      </c>
      <c r="E137">
        <f>SUM(E131:E136)</f>
        <v>698</v>
      </c>
      <c r="F137">
        <f>SUM(F131:F136)</f>
        <v>698</v>
      </c>
    </row>
    <row r="138" spans="1:5" ht="12.75">
      <c r="A138" s="2" t="s">
        <v>132</v>
      </c>
      <c r="B138" s="44"/>
      <c r="C138" s="154" t="s">
        <v>873</v>
      </c>
      <c r="D138" s="154" t="s">
        <v>874</v>
      </c>
      <c r="E138" s="154" t="s">
        <v>875</v>
      </c>
    </row>
    <row r="139" spans="1:5" ht="12.75">
      <c r="A139" s="2" t="s">
        <v>132</v>
      </c>
      <c r="B139" s="9" t="s">
        <v>228</v>
      </c>
      <c r="C139" s="251"/>
      <c r="D139" s="251"/>
      <c r="E139" s="251"/>
    </row>
    <row r="140" spans="1:5" ht="12.75">
      <c r="A140" s="2" t="s">
        <v>132</v>
      </c>
      <c r="B140" s="9" t="s">
        <v>229</v>
      </c>
      <c r="C140" s="251"/>
      <c r="D140" s="251"/>
      <c r="E140" s="251"/>
    </row>
    <row r="141" spans="1:5" ht="12.75">
      <c r="A141" s="2" t="s">
        <v>132</v>
      </c>
      <c r="B141" s="9" t="s">
        <v>230</v>
      </c>
      <c r="C141" s="251"/>
      <c r="D141" s="251"/>
      <c r="E141" s="251"/>
    </row>
    <row r="142" spans="1:5" ht="12.75">
      <c r="A142" s="2" t="s">
        <v>132</v>
      </c>
      <c r="B142" s="45" t="s">
        <v>231</v>
      </c>
      <c r="C142" s="251"/>
      <c r="D142" s="251"/>
      <c r="E142" s="251"/>
    </row>
    <row r="143" spans="1:5" ht="12.75">
      <c r="A143" s="2" t="s">
        <v>132</v>
      </c>
      <c r="B143" s="45" t="s">
        <v>232</v>
      </c>
      <c r="C143" s="251"/>
      <c r="D143" s="251"/>
      <c r="E143" s="251"/>
    </row>
    <row r="144" spans="1:5" ht="12.75">
      <c r="A144" s="2" t="s">
        <v>132</v>
      </c>
      <c r="B144" s="9" t="s">
        <v>233</v>
      </c>
      <c r="C144" s="251"/>
      <c r="D144" s="251"/>
      <c r="E144" s="251"/>
    </row>
    <row r="145" spans="2:5" ht="12.75">
      <c r="B145" s="9" t="s">
        <v>1098</v>
      </c>
      <c r="C145" s="250">
        <f>SUM(C139:C144)</f>
        <v>0</v>
      </c>
      <c r="D145" s="250">
        <f>SUM(D139:D144)</f>
        <v>0</v>
      </c>
      <c r="E145" s="250">
        <f>SUM(E139:E144)</f>
        <v>0</v>
      </c>
    </row>
    <row r="146" spans="1:6" ht="39.75" customHeight="1">
      <c r="A146" s="2" t="s">
        <v>133</v>
      </c>
      <c r="B146" s="303" t="s">
        <v>672</v>
      </c>
      <c r="C146" s="303"/>
      <c r="D146" s="303"/>
      <c r="E146" s="303"/>
      <c r="F146" s="303"/>
    </row>
    <row r="147" spans="1:6" ht="12.75">
      <c r="A147" s="2" t="s">
        <v>133</v>
      </c>
      <c r="B147" s="301" t="s">
        <v>234</v>
      </c>
      <c r="C147" s="301"/>
      <c r="D147" s="301"/>
      <c r="E147" s="83">
        <f>118/474</f>
        <v>0.2489451476793249</v>
      </c>
      <c r="F147" s="64"/>
    </row>
    <row r="148" spans="1:6" ht="12.75">
      <c r="A148" s="2" t="s">
        <v>133</v>
      </c>
      <c r="B148" s="333" t="s">
        <v>235</v>
      </c>
      <c r="C148" s="333"/>
      <c r="D148" s="333"/>
      <c r="E148" s="83">
        <f>262/474</f>
        <v>0.5527426160337553</v>
      </c>
      <c r="F148" s="64"/>
    </row>
    <row r="149" spans="1:6" ht="12.75">
      <c r="A149" s="2" t="s">
        <v>133</v>
      </c>
      <c r="B149" s="333" t="s">
        <v>236</v>
      </c>
      <c r="C149" s="333"/>
      <c r="D149" s="333"/>
      <c r="E149" s="83">
        <f>401/474</f>
        <v>0.8459915611814346</v>
      </c>
      <c r="F149" s="239" t="s">
        <v>774</v>
      </c>
    </row>
    <row r="150" spans="1:6" ht="12.75">
      <c r="A150" s="2" t="s">
        <v>133</v>
      </c>
      <c r="B150" s="333" t="s">
        <v>900</v>
      </c>
      <c r="C150" s="333"/>
      <c r="D150" s="333"/>
      <c r="E150" s="83">
        <f>73/474</f>
        <v>0.1540084388185654</v>
      </c>
      <c r="F150" s="239" t="s">
        <v>775</v>
      </c>
    </row>
    <row r="151" spans="1:6" ht="12.75">
      <c r="A151" s="2" t="s">
        <v>133</v>
      </c>
      <c r="B151" s="333" t="s">
        <v>901</v>
      </c>
      <c r="C151" s="333"/>
      <c r="D151" s="333"/>
      <c r="E151" s="83">
        <f>24/474</f>
        <v>0.05063291139240506</v>
      </c>
      <c r="F151" s="64"/>
    </row>
    <row r="152" spans="1:6" ht="25.5" customHeight="1">
      <c r="A152" s="2" t="s">
        <v>133</v>
      </c>
      <c r="B152" s="298" t="s">
        <v>1110</v>
      </c>
      <c r="C152" s="345"/>
      <c r="D152" s="345"/>
      <c r="E152" s="299"/>
      <c r="F152" s="89">
        <f>474/700</f>
        <v>0.6771428571428572</v>
      </c>
    </row>
    <row r="153" ht="12.75">
      <c r="F153" s="34"/>
    </row>
    <row r="154" spans="1:6" ht="40.5" customHeight="1">
      <c r="A154" s="2" t="s">
        <v>134</v>
      </c>
      <c r="B154" s="300" t="s">
        <v>392</v>
      </c>
      <c r="C154" s="337"/>
      <c r="D154" s="337"/>
      <c r="E154" s="337"/>
      <c r="F154" s="337"/>
    </row>
    <row r="155" spans="1:6" ht="12.75">
      <c r="A155" s="2" t="s">
        <v>134</v>
      </c>
      <c r="B155" s="333" t="s">
        <v>902</v>
      </c>
      <c r="C155" s="333"/>
      <c r="D155" s="216"/>
      <c r="F155" s="64"/>
    </row>
    <row r="156" spans="1:6" ht="12.75">
      <c r="A156" s="2" t="s">
        <v>134</v>
      </c>
      <c r="B156" s="333" t="s">
        <v>903</v>
      </c>
      <c r="C156" s="333"/>
      <c r="D156" s="216"/>
      <c r="F156" s="64"/>
    </row>
    <row r="157" spans="1:6" ht="12.75">
      <c r="A157" s="2" t="s">
        <v>134</v>
      </c>
      <c r="B157" s="333" t="s">
        <v>904</v>
      </c>
      <c r="C157" s="333"/>
      <c r="D157" s="216"/>
      <c r="F157" s="64"/>
    </row>
    <row r="158" spans="1:6" ht="12.75">
      <c r="A158" s="2" t="s">
        <v>134</v>
      </c>
      <c r="B158" s="333" t="s">
        <v>905</v>
      </c>
      <c r="C158" s="333"/>
      <c r="D158" s="216"/>
      <c r="F158" s="64"/>
    </row>
    <row r="159" spans="2:6" ht="12.75">
      <c r="B159" s="393" t="s">
        <v>1098</v>
      </c>
      <c r="C159" s="394"/>
      <c r="D159" s="216">
        <f>SUM(D155:D158)</f>
        <v>0</v>
      </c>
      <c r="F159" s="37"/>
    </row>
    <row r="160" spans="1:6" ht="27" customHeight="1">
      <c r="A160" s="2" t="s">
        <v>135</v>
      </c>
      <c r="B160" s="310" t="s">
        <v>393</v>
      </c>
      <c r="C160" s="333"/>
      <c r="D160" s="333"/>
      <c r="E160" s="83"/>
      <c r="F160" s="87"/>
    </row>
    <row r="161" spans="1:6" ht="24.75" customHeight="1">
      <c r="A161" s="2" t="s">
        <v>135</v>
      </c>
      <c r="B161" s="311" t="s">
        <v>394</v>
      </c>
      <c r="C161" s="333"/>
      <c r="D161" s="333"/>
      <c r="E161" s="216"/>
      <c r="F161" s="64"/>
    </row>
    <row r="162" ht="12.75">
      <c r="F162" s="37"/>
    </row>
    <row r="163" spans="2:6" ht="15.75">
      <c r="B163" s="26" t="s">
        <v>906</v>
      </c>
      <c r="F163" s="37"/>
    </row>
    <row r="164" spans="1:6" ht="12.75">
      <c r="A164" s="2" t="s">
        <v>136</v>
      </c>
      <c r="B164" s="3" t="s">
        <v>907</v>
      </c>
      <c r="F164" s="37"/>
    </row>
    <row r="165" spans="1:8" ht="12.75">
      <c r="A165" s="2" t="s">
        <v>136</v>
      </c>
      <c r="B165" s="73"/>
      <c r="C165" s="38" t="s">
        <v>768</v>
      </c>
      <c r="D165" s="38" t="s">
        <v>769</v>
      </c>
      <c r="E165" s="15"/>
      <c r="F165" s="15"/>
      <c r="G165" s="59"/>
      <c r="H165" s="59"/>
    </row>
    <row r="166" spans="1:6" ht="25.5">
      <c r="A166" s="2" t="s">
        <v>136</v>
      </c>
      <c r="B166" s="48" t="s">
        <v>908</v>
      </c>
      <c r="C166" s="38" t="s">
        <v>1035</v>
      </c>
      <c r="D166" s="38"/>
      <c r="F166" s="34"/>
    </row>
    <row r="167" spans="1:6" ht="12.75">
      <c r="A167" s="2" t="s">
        <v>136</v>
      </c>
      <c r="B167" s="9" t="s">
        <v>909</v>
      </c>
      <c r="C167" s="90">
        <v>35</v>
      </c>
      <c r="F167" s="88"/>
    </row>
    <row r="168" spans="1:8" ht="12.75">
      <c r="A168" s="2" t="s">
        <v>136</v>
      </c>
      <c r="B168" s="73"/>
      <c r="C168" s="38" t="s">
        <v>768</v>
      </c>
      <c r="D168" s="38" t="s">
        <v>769</v>
      </c>
      <c r="E168" s="15"/>
      <c r="F168" s="15"/>
      <c r="G168" s="59"/>
      <c r="H168" s="59"/>
    </row>
    <row r="169" spans="1:6" ht="25.5">
      <c r="A169" s="2" t="s">
        <v>136</v>
      </c>
      <c r="B169" s="8" t="s">
        <v>910</v>
      </c>
      <c r="C169" s="38" t="s">
        <v>1035</v>
      </c>
      <c r="D169" s="38"/>
      <c r="F169" s="34"/>
    </row>
    <row r="170" ht="12.75">
      <c r="F170" s="37"/>
    </row>
    <row r="171" spans="1:6" ht="12.75">
      <c r="A171" s="2" t="s">
        <v>137</v>
      </c>
      <c r="B171" s="3" t="s">
        <v>911</v>
      </c>
      <c r="F171" s="37"/>
    </row>
    <row r="172" spans="1:8" ht="12.75">
      <c r="A172" s="2" t="s">
        <v>137</v>
      </c>
      <c r="B172" s="73"/>
      <c r="C172" s="38" t="s">
        <v>768</v>
      </c>
      <c r="D172" s="38" t="s">
        <v>769</v>
      </c>
      <c r="E172" s="15"/>
      <c r="F172" s="15"/>
      <c r="G172" s="59"/>
      <c r="H172" s="59"/>
    </row>
    <row r="173" spans="1:6" ht="25.5">
      <c r="A173" s="2" t="s">
        <v>137</v>
      </c>
      <c r="B173" s="48" t="s">
        <v>912</v>
      </c>
      <c r="C173" s="31"/>
      <c r="D173" s="31" t="s">
        <v>1035</v>
      </c>
      <c r="F173" s="34"/>
    </row>
    <row r="174" spans="1:6" ht="12.75">
      <c r="A174" s="2" t="s">
        <v>137</v>
      </c>
      <c r="B174" s="91" t="s">
        <v>395</v>
      </c>
      <c r="C174" s="282">
        <v>37712</v>
      </c>
      <c r="D174" s="283"/>
      <c r="F174" s="37"/>
    </row>
    <row r="175" spans="1:6" ht="12.75">
      <c r="A175" s="2" t="s">
        <v>137</v>
      </c>
      <c r="B175" s="91" t="s">
        <v>396</v>
      </c>
      <c r="C175" s="125"/>
      <c r="F175" s="37"/>
    </row>
    <row r="176" spans="2:6" ht="12.75">
      <c r="B176" s="60"/>
      <c r="F176" s="37"/>
    </row>
    <row r="177" spans="1:8" ht="12.75">
      <c r="A177" s="2" t="s">
        <v>138</v>
      </c>
      <c r="B177" s="312"/>
      <c r="C177" s="313"/>
      <c r="D177" s="314"/>
      <c r="E177" s="38" t="s">
        <v>768</v>
      </c>
      <c r="F177" s="38" t="s">
        <v>769</v>
      </c>
      <c r="G177" s="59"/>
      <c r="H177" s="59"/>
    </row>
    <row r="178" spans="1:6" ht="12.75">
      <c r="A178" s="2" t="s">
        <v>138</v>
      </c>
      <c r="B178" s="315" t="s">
        <v>1111</v>
      </c>
      <c r="C178" s="316"/>
      <c r="D178" s="297"/>
      <c r="E178" s="38"/>
      <c r="F178" s="38"/>
    </row>
    <row r="179" ht="12.75">
      <c r="F179" s="37"/>
    </row>
    <row r="180" spans="1:6" ht="12.75">
      <c r="A180" s="2" t="s">
        <v>139</v>
      </c>
      <c r="B180" s="61" t="s">
        <v>397</v>
      </c>
      <c r="F180" s="37"/>
    </row>
    <row r="181" spans="1:6" ht="25.5">
      <c r="A181" s="2" t="s">
        <v>139</v>
      </c>
      <c r="B181" s="48" t="s">
        <v>398</v>
      </c>
      <c r="C181" s="284">
        <v>37623</v>
      </c>
      <c r="D181" s="53"/>
      <c r="E181" s="37"/>
      <c r="F181" s="37"/>
    </row>
    <row r="182" spans="1:6" ht="12.75">
      <c r="A182" s="2" t="s">
        <v>139</v>
      </c>
      <c r="B182" s="91" t="s">
        <v>399</v>
      </c>
      <c r="C182" s="284">
        <v>37956</v>
      </c>
      <c r="D182" s="53"/>
      <c r="E182" s="37"/>
      <c r="F182" s="37"/>
    </row>
    <row r="183" spans="1:6" ht="12.75">
      <c r="A183" s="2" t="s">
        <v>139</v>
      </c>
      <c r="B183" s="92" t="s">
        <v>400</v>
      </c>
      <c r="C183" s="93"/>
      <c r="D183" s="53"/>
      <c r="E183" s="37"/>
      <c r="F183" s="37"/>
    </row>
    <row r="184" spans="1:6" ht="12.75">
      <c r="A184" s="2"/>
      <c r="B184" s="94"/>
      <c r="C184" s="76"/>
      <c r="D184" s="53"/>
      <c r="E184" s="37"/>
      <c r="F184" s="37"/>
    </row>
    <row r="185" spans="2:6" ht="12.75">
      <c r="B185" s="37"/>
      <c r="C185" s="37"/>
      <c r="D185" s="37"/>
      <c r="E185" s="37"/>
      <c r="F185" s="37"/>
    </row>
    <row r="186" spans="1:6" ht="12.75">
      <c r="A186" s="2" t="s">
        <v>140</v>
      </c>
      <c r="B186" s="3" t="s">
        <v>1112</v>
      </c>
      <c r="F186" s="37"/>
    </row>
    <row r="187" spans="1:6" ht="12.75">
      <c r="A187" s="2" t="s">
        <v>140</v>
      </c>
      <c r="B187" s="108" t="s">
        <v>732</v>
      </c>
      <c r="C187" s="125"/>
      <c r="F187" s="37"/>
    </row>
    <row r="188" spans="1:6" ht="12.75">
      <c r="A188" s="2" t="s">
        <v>140</v>
      </c>
      <c r="B188" s="108" t="s">
        <v>733</v>
      </c>
      <c r="C188" s="105"/>
      <c r="F188" s="37"/>
    </row>
    <row r="189" spans="1:6" ht="38.25">
      <c r="A189" s="2" t="s">
        <v>140</v>
      </c>
      <c r="B189" s="108" t="s">
        <v>1036</v>
      </c>
      <c r="C189" s="285" t="s">
        <v>1035</v>
      </c>
      <c r="F189" s="37"/>
    </row>
    <row r="190" spans="1:6" ht="12.75">
      <c r="A190" s="2" t="s">
        <v>140</v>
      </c>
      <c r="B190" s="92" t="s">
        <v>400</v>
      </c>
      <c r="C190" s="93"/>
      <c r="F190" s="37"/>
    </row>
    <row r="191" spans="1:6" ht="12.75">
      <c r="A191" s="2"/>
      <c r="B191" s="94"/>
      <c r="C191" s="76"/>
      <c r="D191" s="37"/>
      <c r="E191" s="37"/>
      <c r="F191" s="37"/>
    </row>
    <row r="192" ht="12.75">
      <c r="F192" s="37"/>
    </row>
    <row r="193" spans="1:6" ht="12.75">
      <c r="A193" s="2" t="s">
        <v>141</v>
      </c>
      <c r="B193" s="3" t="s">
        <v>913</v>
      </c>
      <c r="F193" s="37"/>
    </row>
    <row r="194" spans="1:6" ht="12.75">
      <c r="A194" s="2" t="s">
        <v>141</v>
      </c>
      <c r="B194" s="312"/>
      <c r="C194" s="313"/>
      <c r="D194" s="314"/>
      <c r="E194" s="38" t="s">
        <v>768</v>
      </c>
      <c r="F194" s="38" t="s">
        <v>769</v>
      </c>
    </row>
    <row r="195" spans="1:6" ht="26.25" customHeight="1">
      <c r="A195" s="2" t="s">
        <v>141</v>
      </c>
      <c r="B195" s="344" t="s">
        <v>914</v>
      </c>
      <c r="C195" s="376"/>
      <c r="D195" s="377"/>
      <c r="E195" s="38" t="s">
        <v>1035</v>
      </c>
      <c r="F195" s="38"/>
    </row>
    <row r="196" spans="1:6" ht="12.75">
      <c r="A196" s="2" t="s">
        <v>141</v>
      </c>
      <c r="B196" s="301" t="s">
        <v>915</v>
      </c>
      <c r="C196" s="301"/>
      <c r="D196" s="286" t="s">
        <v>1037</v>
      </c>
      <c r="F196" s="34"/>
    </row>
    <row r="197" ht="12.75">
      <c r="F197" s="37"/>
    </row>
    <row r="198" spans="1:6" ht="12.75">
      <c r="A198" s="2" t="s">
        <v>142</v>
      </c>
      <c r="B198" s="3" t="s">
        <v>916</v>
      </c>
      <c r="F198" s="37"/>
    </row>
    <row r="199" spans="1:6" ht="12.75">
      <c r="A199" s="2" t="s">
        <v>142</v>
      </c>
      <c r="B199" s="312"/>
      <c r="C199" s="313"/>
      <c r="D199" s="314"/>
      <c r="E199" s="38" t="s">
        <v>768</v>
      </c>
      <c r="F199" s="38" t="s">
        <v>769</v>
      </c>
    </row>
    <row r="200" spans="1:6" ht="40.5" customHeight="1">
      <c r="A200" s="2" t="s">
        <v>142</v>
      </c>
      <c r="B200" s="344" t="s">
        <v>476</v>
      </c>
      <c r="C200" s="376"/>
      <c r="D200" s="377"/>
      <c r="E200" s="38"/>
      <c r="F200" s="38" t="s">
        <v>1035</v>
      </c>
    </row>
    <row r="201" ht="12.75">
      <c r="F201" s="37"/>
    </row>
    <row r="202" spans="1:6" ht="12.75">
      <c r="A202" s="2" t="s">
        <v>143</v>
      </c>
      <c r="B202" s="3" t="s">
        <v>1113</v>
      </c>
      <c r="F202" s="37"/>
    </row>
    <row r="203" spans="1:6" ht="12.75">
      <c r="A203" s="2" t="s">
        <v>143</v>
      </c>
      <c r="B203" s="312"/>
      <c r="C203" s="313"/>
      <c r="D203" s="314"/>
      <c r="E203" s="38" t="s">
        <v>768</v>
      </c>
      <c r="F203" s="38" t="s">
        <v>769</v>
      </c>
    </row>
    <row r="204" spans="1:6" ht="24.75" customHeight="1">
      <c r="A204" s="2" t="s">
        <v>143</v>
      </c>
      <c r="B204" s="344" t="s">
        <v>477</v>
      </c>
      <c r="C204" s="376"/>
      <c r="D204" s="377"/>
      <c r="E204" s="38"/>
      <c r="F204" s="38" t="s">
        <v>1035</v>
      </c>
    </row>
    <row r="205" spans="1:6" ht="12.75">
      <c r="A205" s="2" t="s">
        <v>143</v>
      </c>
      <c r="B205" s="344" t="s">
        <v>598</v>
      </c>
      <c r="C205" s="376"/>
      <c r="D205" s="377"/>
      <c r="E205" s="38"/>
      <c r="F205" s="38"/>
    </row>
    <row r="206" spans="1:6" ht="12.75">
      <c r="A206" s="2" t="s">
        <v>143</v>
      </c>
      <c r="B206" s="344" t="s">
        <v>599</v>
      </c>
      <c r="C206" s="376"/>
      <c r="D206" s="377"/>
      <c r="E206" s="38"/>
      <c r="F206" s="38"/>
    </row>
    <row r="207" ht="12.75">
      <c r="F207" s="37"/>
    </row>
    <row r="208" spans="2:6" ht="15.75">
      <c r="B208" s="26" t="s">
        <v>917</v>
      </c>
      <c r="F208" s="37"/>
    </row>
    <row r="209" spans="1:6" ht="12.75">
      <c r="A209" s="2" t="s">
        <v>144</v>
      </c>
      <c r="B209" s="3" t="s">
        <v>600</v>
      </c>
      <c r="F209" s="37"/>
    </row>
    <row r="210" spans="1:6" ht="12.75">
      <c r="A210" s="2" t="s">
        <v>144</v>
      </c>
      <c r="B210" s="312"/>
      <c r="C210" s="313"/>
      <c r="D210" s="314"/>
      <c r="E210" s="38" t="s">
        <v>768</v>
      </c>
      <c r="F210" s="38" t="s">
        <v>769</v>
      </c>
    </row>
    <row r="211" spans="1:6" ht="66" customHeight="1">
      <c r="A211" s="2" t="s">
        <v>144</v>
      </c>
      <c r="B211" s="344" t="s">
        <v>601</v>
      </c>
      <c r="C211" s="376"/>
      <c r="D211" s="377"/>
      <c r="E211" s="38"/>
      <c r="F211" s="38" t="s">
        <v>1035</v>
      </c>
    </row>
    <row r="212" spans="1:6" ht="12.75">
      <c r="A212" s="2" t="s">
        <v>144</v>
      </c>
      <c r="B212" s="388" t="s">
        <v>602</v>
      </c>
      <c r="C212" s="388"/>
      <c r="D212" s="365"/>
      <c r="E212" s="126"/>
      <c r="F212" s="126"/>
    </row>
    <row r="213" spans="1:6" ht="12.75">
      <c r="A213" s="2" t="s">
        <v>144</v>
      </c>
      <c r="B213" s="310" t="s">
        <v>603</v>
      </c>
      <c r="C213" s="310"/>
      <c r="D213" s="310"/>
      <c r="E213" s="125"/>
      <c r="F213" s="126"/>
    </row>
    <row r="214" spans="1:6" ht="12.75">
      <c r="A214" s="2" t="s">
        <v>144</v>
      </c>
      <c r="B214" s="310" t="s">
        <v>604</v>
      </c>
      <c r="C214" s="310"/>
      <c r="D214" s="310"/>
      <c r="E214" s="125"/>
      <c r="F214" s="126"/>
    </row>
    <row r="215" spans="1:6" ht="12.75">
      <c r="A215" s="2" t="s">
        <v>144</v>
      </c>
      <c r="B215" s="310" t="s">
        <v>605</v>
      </c>
      <c r="C215" s="310"/>
      <c r="D215" s="310"/>
      <c r="E215" s="125"/>
      <c r="F215" s="126"/>
    </row>
    <row r="216" spans="1:6" ht="12.75">
      <c r="A216" s="2" t="s">
        <v>144</v>
      </c>
      <c r="B216" s="310" t="s">
        <v>606</v>
      </c>
      <c r="C216" s="310"/>
      <c r="D216" s="310"/>
      <c r="E216" s="125"/>
      <c r="F216" s="126"/>
    </row>
    <row r="217" spans="1:6" ht="12.75">
      <c r="A217" s="2" t="s">
        <v>144</v>
      </c>
      <c r="B217" s="395" t="s">
        <v>776</v>
      </c>
      <c r="C217" s="395"/>
      <c r="D217" s="395"/>
      <c r="E217" s="126"/>
      <c r="F217" s="126"/>
    </row>
    <row r="218" spans="1:6" ht="12.75">
      <c r="A218" s="2" t="s">
        <v>144</v>
      </c>
      <c r="B218" s="310" t="s">
        <v>607</v>
      </c>
      <c r="C218" s="310"/>
      <c r="D218" s="310"/>
      <c r="E218" s="127"/>
      <c r="F218" s="126"/>
    </row>
    <row r="219" spans="1:6" ht="12.75">
      <c r="A219" s="2" t="s">
        <v>144</v>
      </c>
      <c r="B219" s="389" t="s">
        <v>608</v>
      </c>
      <c r="C219" s="389"/>
      <c r="D219" s="389"/>
      <c r="E219" s="128"/>
      <c r="F219" s="126"/>
    </row>
    <row r="220" spans="1:6" ht="12.75">
      <c r="A220" s="2" t="s">
        <v>144</v>
      </c>
      <c r="B220" s="364" t="s">
        <v>609</v>
      </c>
      <c r="C220" s="388"/>
      <c r="D220" s="388"/>
      <c r="E220" s="390"/>
      <c r="F220" s="391"/>
    </row>
    <row r="221" spans="1:6" ht="12.75">
      <c r="A221" s="2"/>
      <c r="B221" s="349"/>
      <c r="C221" s="350"/>
      <c r="D221" s="350"/>
      <c r="E221" s="350"/>
      <c r="F221" s="392"/>
    </row>
    <row r="222" ht="12.75">
      <c r="F222" s="37"/>
    </row>
    <row r="223" spans="1:6" ht="12.75">
      <c r="A223" s="2" t="s">
        <v>145</v>
      </c>
      <c r="B223" s="3" t="s">
        <v>918</v>
      </c>
      <c r="F223" s="37"/>
    </row>
    <row r="224" spans="1:6" ht="12.75">
      <c r="A224" s="2" t="s">
        <v>145</v>
      </c>
      <c r="B224" s="312"/>
      <c r="C224" s="313"/>
      <c r="D224" s="314"/>
      <c r="E224" s="38" t="s">
        <v>768</v>
      </c>
      <c r="F224" s="38" t="s">
        <v>769</v>
      </c>
    </row>
    <row r="225" spans="1:6" ht="52.5" customHeight="1">
      <c r="A225" s="2" t="s">
        <v>145</v>
      </c>
      <c r="B225" s="344" t="s">
        <v>290</v>
      </c>
      <c r="C225" s="376"/>
      <c r="D225" s="377"/>
      <c r="E225" s="38" t="s">
        <v>1035</v>
      </c>
      <c r="F225" s="38"/>
    </row>
    <row r="226" spans="1:5" ht="12.75">
      <c r="A226" s="2" t="s">
        <v>145</v>
      </c>
      <c r="B226" s="388" t="s">
        <v>602</v>
      </c>
      <c r="C226" s="388"/>
      <c r="D226" s="365"/>
      <c r="E226" s="126"/>
    </row>
    <row r="227" spans="1:5" ht="12.75">
      <c r="A227" s="2" t="s">
        <v>145</v>
      </c>
      <c r="B227" s="310" t="s">
        <v>610</v>
      </c>
      <c r="C227" s="310"/>
      <c r="D227" s="310"/>
      <c r="E227" s="125">
        <v>37956</v>
      </c>
    </row>
    <row r="228" spans="1:5" ht="12.75">
      <c r="A228" s="2" t="s">
        <v>145</v>
      </c>
      <c r="B228" s="310" t="s">
        <v>611</v>
      </c>
      <c r="C228" s="310"/>
      <c r="D228" s="310"/>
      <c r="E228" s="125">
        <v>37986</v>
      </c>
    </row>
  </sheetData>
  <mergeCells count="91">
    <mergeCell ref="B53:D53"/>
    <mergeCell ref="B54:D54"/>
    <mergeCell ref="B159:C159"/>
    <mergeCell ref="B228:D228"/>
    <mergeCell ref="B224:D224"/>
    <mergeCell ref="B225:D225"/>
    <mergeCell ref="B226:D226"/>
    <mergeCell ref="B227:D227"/>
    <mergeCell ref="B217:D217"/>
    <mergeCell ref="B218:D218"/>
    <mergeCell ref="B219:D219"/>
    <mergeCell ref="B220:F221"/>
    <mergeCell ref="B213:D213"/>
    <mergeCell ref="B214:D214"/>
    <mergeCell ref="B215:D215"/>
    <mergeCell ref="B216:D216"/>
    <mergeCell ref="B206:D206"/>
    <mergeCell ref="B210:D210"/>
    <mergeCell ref="B211:D211"/>
    <mergeCell ref="B212:D212"/>
    <mergeCell ref="B200:D200"/>
    <mergeCell ref="B203:D203"/>
    <mergeCell ref="B204:D204"/>
    <mergeCell ref="B205:D205"/>
    <mergeCell ref="B194:D194"/>
    <mergeCell ref="B195:D195"/>
    <mergeCell ref="B196:C196"/>
    <mergeCell ref="B199:D199"/>
    <mergeCell ref="B19:D19"/>
    <mergeCell ref="B115:F115"/>
    <mergeCell ref="B20:D20"/>
    <mergeCell ref="B21:D21"/>
    <mergeCell ref="B22:D22"/>
    <mergeCell ref="B23:D23"/>
    <mergeCell ref="B31:F31"/>
    <mergeCell ref="B27:C27"/>
    <mergeCell ref="B28:C28"/>
    <mergeCell ref="B29:C29"/>
    <mergeCell ref="B9:D9"/>
    <mergeCell ref="B11:D11"/>
    <mergeCell ref="B12:D12"/>
    <mergeCell ref="B17:F17"/>
    <mergeCell ref="B14:D14"/>
    <mergeCell ref="B15:D15"/>
    <mergeCell ref="B146:F146"/>
    <mergeCell ref="A1:F1"/>
    <mergeCell ref="B5:D5"/>
    <mergeCell ref="B6:D6"/>
    <mergeCell ref="B8:D8"/>
    <mergeCell ref="B4:F4"/>
    <mergeCell ref="B51:D51"/>
    <mergeCell ref="B52:D52"/>
    <mergeCell ref="B55:D55"/>
    <mergeCell ref="B109:D109"/>
    <mergeCell ref="B58:F58"/>
    <mergeCell ref="B112:F112"/>
    <mergeCell ref="B111:F111"/>
    <mergeCell ref="B82:D82"/>
    <mergeCell ref="B81:D81"/>
    <mergeCell ref="B100:F100"/>
    <mergeCell ref="C101:E101"/>
    <mergeCell ref="C84:G84"/>
    <mergeCell ref="B18:D18"/>
    <mergeCell ref="B108:D108"/>
    <mergeCell ref="B56:D56"/>
    <mergeCell ref="B36:F36"/>
    <mergeCell ref="B50:F50"/>
    <mergeCell ref="B32:C32"/>
    <mergeCell ref="B33:C33"/>
    <mergeCell ref="B34:C34"/>
    <mergeCell ref="B83:F83"/>
    <mergeCell ref="B95:F95"/>
    <mergeCell ref="B117:F117"/>
    <mergeCell ref="D119:E119"/>
    <mergeCell ref="D120:E120"/>
    <mergeCell ref="B129:F129"/>
    <mergeCell ref="B151:D151"/>
    <mergeCell ref="B152:E152"/>
    <mergeCell ref="B154:F154"/>
    <mergeCell ref="B147:D147"/>
    <mergeCell ref="B148:D148"/>
    <mergeCell ref="B149:D149"/>
    <mergeCell ref="B150:D150"/>
    <mergeCell ref="B155:C155"/>
    <mergeCell ref="B156:C156"/>
    <mergeCell ref="B157:C157"/>
    <mergeCell ref="B158:C158"/>
    <mergeCell ref="B160:D160"/>
    <mergeCell ref="B161:D161"/>
    <mergeCell ref="B177:D177"/>
    <mergeCell ref="B178:D178"/>
  </mergeCells>
  <printOptions/>
  <pageMargins left="0.75" right="0.75" top="1" bottom="1" header="0.5" footer="0.5"/>
  <pageSetup fitToHeight="10" horizontalDpi="600" verticalDpi="600" orientation="portrait" scale="91" r:id="rId1"/>
  <headerFooter alignWithMargins="0">
    <oddHeader>&amp;CCommon Data Set 2003-2004</oddHeader>
    <oddFooter>&amp;C&amp;A&amp;RPage &amp;P</oddFooter>
  </headerFooter>
  <rowBreaks count="4" manualBreakCount="4">
    <brk id="35" max="255" man="1"/>
    <brk id="78" max="255" man="1"/>
    <brk id="162" max="255" man="1"/>
    <brk id="207" max="255" man="1"/>
  </rowBreaks>
</worksheet>
</file>

<file path=xl/worksheets/sheet5.xml><?xml version="1.0" encoding="utf-8"?>
<worksheet xmlns="http://schemas.openxmlformats.org/spreadsheetml/2006/main" xmlns:r="http://schemas.openxmlformats.org/officeDocument/2006/relationships">
  <dimension ref="A1:G68"/>
  <sheetViews>
    <sheetView workbookViewId="0" topLeftCell="A1">
      <selection activeCell="A1" sqref="A1:G1"/>
    </sheetView>
  </sheetViews>
  <sheetFormatPr defaultColWidth="9.140625" defaultRowHeight="12.75"/>
  <cols>
    <col min="1" max="1" width="4.421875" style="1" customWidth="1"/>
    <col min="2" max="2" width="22.7109375" style="0" customWidth="1"/>
    <col min="3" max="7" width="12.7109375" style="0" customWidth="1"/>
  </cols>
  <sheetData>
    <row r="1" spans="1:7" ht="18">
      <c r="A1" s="336" t="s">
        <v>612</v>
      </c>
      <c r="B1" s="336"/>
      <c r="C1" s="336"/>
      <c r="D1" s="336"/>
      <c r="E1" s="336"/>
      <c r="F1" s="336"/>
      <c r="G1" s="336"/>
    </row>
    <row r="3" ht="15.75">
      <c r="B3" s="26" t="s">
        <v>613</v>
      </c>
    </row>
    <row r="4" spans="1:7" ht="12.75">
      <c r="A4" s="2" t="s">
        <v>437</v>
      </c>
      <c r="B4" s="312"/>
      <c r="C4" s="313"/>
      <c r="D4" s="314"/>
      <c r="E4" s="38" t="s">
        <v>768</v>
      </c>
      <c r="F4" s="38" t="s">
        <v>769</v>
      </c>
      <c r="G4" s="133"/>
    </row>
    <row r="5" spans="1:7" ht="26.25" customHeight="1">
      <c r="A5" s="2" t="s">
        <v>437</v>
      </c>
      <c r="B5" s="344" t="s">
        <v>435</v>
      </c>
      <c r="C5" s="376"/>
      <c r="D5" s="377"/>
      <c r="E5" s="38" t="s">
        <v>1035</v>
      </c>
      <c r="F5" s="38"/>
      <c r="G5" s="53"/>
    </row>
    <row r="6" spans="1:7" ht="41.25" customHeight="1">
      <c r="A6" s="2" t="s">
        <v>437</v>
      </c>
      <c r="B6" s="344" t="s">
        <v>436</v>
      </c>
      <c r="C6" s="376"/>
      <c r="D6" s="377"/>
      <c r="E6" s="38" t="s">
        <v>1035</v>
      </c>
      <c r="F6" s="38"/>
      <c r="G6" s="37"/>
    </row>
    <row r="7" spans="2:7" ht="12.75">
      <c r="B7" s="109"/>
      <c r="C7" s="109"/>
      <c r="D7" s="109"/>
      <c r="E7" s="126"/>
      <c r="F7" s="126"/>
      <c r="G7" s="37"/>
    </row>
    <row r="8" spans="1:7" ht="29.25" customHeight="1">
      <c r="A8" s="2" t="s">
        <v>438</v>
      </c>
      <c r="B8" s="401" t="s">
        <v>777</v>
      </c>
      <c r="C8" s="401"/>
      <c r="D8" s="401"/>
      <c r="E8" s="401"/>
      <c r="F8" s="401"/>
      <c r="G8" s="401"/>
    </row>
    <row r="9" spans="1:6" ht="25.5">
      <c r="A9" s="2" t="s">
        <v>438</v>
      </c>
      <c r="B9" s="134"/>
      <c r="C9" s="142" t="s">
        <v>614</v>
      </c>
      <c r="D9" s="142" t="s">
        <v>878</v>
      </c>
      <c r="E9" s="142" t="s">
        <v>879</v>
      </c>
      <c r="F9" s="129"/>
    </row>
    <row r="10" spans="1:6" ht="12.75">
      <c r="A10" s="2" t="s">
        <v>438</v>
      </c>
      <c r="B10" s="18" t="s">
        <v>56</v>
      </c>
      <c r="C10" s="130">
        <f>1000+26</f>
        <v>1026</v>
      </c>
      <c r="D10" s="130">
        <f>591+13</f>
        <v>604</v>
      </c>
      <c r="E10" s="130">
        <f>375+8</f>
        <v>383</v>
      </c>
      <c r="F10" s="131"/>
    </row>
    <row r="11" spans="1:6" ht="12.75">
      <c r="A11" s="2" t="s">
        <v>438</v>
      </c>
      <c r="B11" s="18" t="s">
        <v>57</v>
      </c>
      <c r="C11" s="130">
        <f>336+52</f>
        <v>388</v>
      </c>
      <c r="D11" s="130">
        <f>181+12</f>
        <v>193</v>
      </c>
      <c r="E11" s="130">
        <f>103+8</f>
        <v>111</v>
      </c>
      <c r="F11" s="131"/>
    </row>
    <row r="12" spans="1:6" ht="12.75">
      <c r="A12" s="2" t="s">
        <v>438</v>
      </c>
      <c r="B12" s="20" t="s">
        <v>880</v>
      </c>
      <c r="C12" s="132">
        <f>SUM(C10:C11)</f>
        <v>1414</v>
      </c>
      <c r="D12" s="132">
        <f>SUM(D10:D11)</f>
        <v>797</v>
      </c>
      <c r="E12" s="132">
        <f>SUM(E10:E11)</f>
        <v>494</v>
      </c>
      <c r="F12" s="131"/>
    </row>
    <row r="14" spans="2:3" ht="15.75">
      <c r="B14" s="400" t="s">
        <v>881</v>
      </c>
      <c r="C14" s="305"/>
    </row>
    <row r="15" spans="1:4" ht="12.75">
      <c r="A15" s="2" t="s">
        <v>439</v>
      </c>
      <c r="B15" s="403" t="s">
        <v>882</v>
      </c>
      <c r="C15" s="403"/>
      <c r="D15" s="403"/>
    </row>
    <row r="16" spans="1:3" ht="15">
      <c r="A16" s="2" t="s">
        <v>439</v>
      </c>
      <c r="B16" s="135" t="s">
        <v>883</v>
      </c>
      <c r="C16" s="138" t="s">
        <v>1035</v>
      </c>
    </row>
    <row r="17" spans="1:3" ht="15">
      <c r="A17" s="2" t="s">
        <v>439</v>
      </c>
      <c r="B17" s="135" t="s">
        <v>442</v>
      </c>
      <c r="C17" s="138"/>
    </row>
    <row r="18" spans="1:3" ht="15">
      <c r="A18" s="2" t="s">
        <v>439</v>
      </c>
      <c r="B18" s="135" t="s">
        <v>884</v>
      </c>
      <c r="C18" s="138" t="s">
        <v>1035</v>
      </c>
    </row>
    <row r="19" spans="1:3" ht="15">
      <c r="A19" s="2" t="s">
        <v>439</v>
      </c>
      <c r="B19" s="135" t="s">
        <v>885</v>
      </c>
      <c r="C19" s="138" t="s">
        <v>1035</v>
      </c>
    </row>
    <row r="21" spans="1:7" ht="12.75" customHeight="1">
      <c r="A21" s="2" t="s">
        <v>440</v>
      </c>
      <c r="B21" s="312"/>
      <c r="C21" s="313"/>
      <c r="D21" s="314"/>
      <c r="E21" s="38" t="s">
        <v>768</v>
      </c>
      <c r="F21" s="38" t="s">
        <v>769</v>
      </c>
      <c r="G21" s="34"/>
    </row>
    <row r="22" spans="1:7" ht="40.5" customHeight="1">
      <c r="A22" s="2" t="s">
        <v>440</v>
      </c>
      <c r="B22" s="344" t="s">
        <v>886</v>
      </c>
      <c r="C22" s="376"/>
      <c r="D22" s="377"/>
      <c r="E22" s="38" t="s">
        <v>1035</v>
      </c>
      <c r="F22" s="38"/>
      <c r="G22" s="34"/>
    </row>
    <row r="23" spans="1:7" ht="24.75" customHeight="1">
      <c r="A23" s="2" t="s">
        <v>440</v>
      </c>
      <c r="B23" s="310" t="s">
        <v>443</v>
      </c>
      <c r="C23" s="310"/>
      <c r="D23" s="310"/>
      <c r="E23" s="286">
        <v>15</v>
      </c>
      <c r="F23" s="126"/>
      <c r="G23" s="34"/>
    </row>
    <row r="25" spans="1:6" ht="12.75">
      <c r="A25" s="2" t="s">
        <v>441</v>
      </c>
      <c r="B25" s="402" t="s">
        <v>745</v>
      </c>
      <c r="C25" s="362"/>
      <c r="D25" s="362"/>
      <c r="E25" s="362"/>
      <c r="F25" s="95"/>
    </row>
    <row r="26" spans="1:7" ht="22.5">
      <c r="A26" s="2" t="s">
        <v>441</v>
      </c>
      <c r="B26" s="137"/>
      <c r="C26" s="139" t="s">
        <v>746</v>
      </c>
      <c r="D26" s="139" t="s">
        <v>747</v>
      </c>
      <c r="E26" s="139" t="s">
        <v>748</v>
      </c>
      <c r="F26" s="139" t="s">
        <v>749</v>
      </c>
      <c r="G26" s="139" t="s">
        <v>750</v>
      </c>
    </row>
    <row r="27" spans="1:7" ht="12.75">
      <c r="A27" s="2" t="s">
        <v>441</v>
      </c>
      <c r="B27" s="8" t="s">
        <v>751</v>
      </c>
      <c r="C27" s="38" t="s">
        <v>1035</v>
      </c>
      <c r="D27" s="38"/>
      <c r="E27" s="38"/>
      <c r="F27" s="38"/>
      <c r="G27" s="38"/>
    </row>
    <row r="28" spans="1:7" ht="12.75">
      <c r="A28" s="2" t="s">
        <v>441</v>
      </c>
      <c r="B28" s="8" t="s">
        <v>752</v>
      </c>
      <c r="C28" s="38" t="s">
        <v>1035</v>
      </c>
      <c r="D28" s="38"/>
      <c r="E28" s="38"/>
      <c r="F28" s="38"/>
      <c r="G28" s="38"/>
    </row>
    <row r="29" spans="1:7" ht="25.5">
      <c r="A29" s="2" t="s">
        <v>441</v>
      </c>
      <c r="B29" s="8" t="s">
        <v>753</v>
      </c>
      <c r="C29" s="38"/>
      <c r="D29" s="38" t="s">
        <v>1035</v>
      </c>
      <c r="E29" s="38"/>
      <c r="F29" s="38"/>
      <c r="G29" s="38"/>
    </row>
    <row r="30" spans="1:7" ht="12.75">
      <c r="A30" s="2" t="s">
        <v>441</v>
      </c>
      <c r="B30" s="8" t="s">
        <v>852</v>
      </c>
      <c r="C30" s="38"/>
      <c r="D30" s="38"/>
      <c r="E30" s="38"/>
      <c r="F30" s="38"/>
      <c r="G30" s="38" t="s">
        <v>1035</v>
      </c>
    </row>
    <row r="31" spans="1:7" ht="12.75">
      <c r="A31" s="2" t="s">
        <v>441</v>
      </c>
      <c r="B31" s="8" t="s">
        <v>849</v>
      </c>
      <c r="C31" s="38" t="s">
        <v>1035</v>
      </c>
      <c r="D31" s="38"/>
      <c r="E31" s="38"/>
      <c r="F31" s="38"/>
      <c r="G31" s="38"/>
    </row>
    <row r="32" spans="1:7" ht="40.5" customHeight="1">
      <c r="A32" s="2" t="s">
        <v>441</v>
      </c>
      <c r="B32" s="8" t="s">
        <v>754</v>
      </c>
      <c r="C32" s="38"/>
      <c r="D32" s="38"/>
      <c r="E32" s="38"/>
      <c r="F32" s="38" t="s">
        <v>1035</v>
      </c>
      <c r="G32" s="38"/>
    </row>
    <row r="34" spans="1:7" ht="27" customHeight="1">
      <c r="A34" s="2" t="s">
        <v>446</v>
      </c>
      <c r="B34" s="310" t="s">
        <v>444</v>
      </c>
      <c r="C34" s="310"/>
      <c r="D34" s="310"/>
      <c r="E34" s="140"/>
      <c r="F34" s="79"/>
      <c r="G34" s="34"/>
    </row>
    <row r="36" spans="1:7" ht="26.25" customHeight="1">
      <c r="A36" s="2" t="s">
        <v>447</v>
      </c>
      <c r="B36" s="310" t="s">
        <v>445</v>
      </c>
      <c r="C36" s="310"/>
      <c r="D36" s="310"/>
      <c r="E36" s="140">
        <v>2</v>
      </c>
      <c r="F36" s="79"/>
      <c r="G36" s="34"/>
    </row>
    <row r="38" spans="1:7" ht="12.75">
      <c r="A38" s="2" t="s">
        <v>448</v>
      </c>
      <c r="B38" s="364" t="s">
        <v>755</v>
      </c>
      <c r="C38" s="388"/>
      <c r="D38" s="388"/>
      <c r="E38" s="388"/>
      <c r="F38" s="388"/>
      <c r="G38" s="396"/>
    </row>
    <row r="39" spans="1:7" ht="12.75">
      <c r="A39" s="2"/>
      <c r="B39" s="397"/>
      <c r="C39" s="398"/>
      <c r="D39" s="398"/>
      <c r="E39" s="398"/>
      <c r="F39" s="398"/>
      <c r="G39" s="399"/>
    </row>
    <row r="41" spans="1:7" ht="37.5" customHeight="1">
      <c r="A41" s="2" t="s">
        <v>450</v>
      </c>
      <c r="B41" s="398" t="s">
        <v>449</v>
      </c>
      <c r="C41" s="398"/>
      <c r="D41" s="398"/>
      <c r="E41" s="398"/>
      <c r="F41" s="398"/>
      <c r="G41" s="398"/>
    </row>
    <row r="42" spans="1:7" ht="22.5">
      <c r="A42" s="2" t="s">
        <v>450</v>
      </c>
      <c r="B42" s="137"/>
      <c r="C42" s="262" t="s">
        <v>756</v>
      </c>
      <c r="D42" s="262" t="s">
        <v>757</v>
      </c>
      <c r="E42" s="262" t="s">
        <v>758</v>
      </c>
      <c r="F42" s="262" t="s">
        <v>759</v>
      </c>
      <c r="G42" s="262" t="s">
        <v>760</v>
      </c>
    </row>
    <row r="43" spans="1:7" ht="12.75">
      <c r="A43" s="2" t="s">
        <v>450</v>
      </c>
      <c r="B43" s="9" t="s">
        <v>883</v>
      </c>
      <c r="C43" s="287" t="s">
        <v>1038</v>
      </c>
      <c r="D43" s="287"/>
      <c r="E43" s="287" t="s">
        <v>1039</v>
      </c>
      <c r="F43" s="287">
        <v>37469</v>
      </c>
      <c r="G43" s="105"/>
    </row>
    <row r="44" spans="1:7" ht="12.75">
      <c r="A44" s="2" t="s">
        <v>450</v>
      </c>
      <c r="B44" s="9" t="s">
        <v>442</v>
      </c>
      <c r="C44" s="287"/>
      <c r="D44" s="287"/>
      <c r="E44" s="287"/>
      <c r="F44" s="287"/>
      <c r="G44" s="105"/>
    </row>
    <row r="45" spans="1:7" ht="12.75">
      <c r="A45" s="2" t="s">
        <v>450</v>
      </c>
      <c r="B45" s="9" t="s">
        <v>884</v>
      </c>
      <c r="C45" s="287">
        <v>37565</v>
      </c>
      <c r="D45" s="287"/>
      <c r="E45" s="287" t="s">
        <v>1039</v>
      </c>
      <c r="F45" s="287">
        <v>37591</v>
      </c>
      <c r="G45" s="105"/>
    </row>
    <row r="46" spans="1:7" ht="12.75">
      <c r="A46" s="2" t="s">
        <v>450</v>
      </c>
      <c r="B46" s="9" t="s">
        <v>885</v>
      </c>
      <c r="C46" s="287"/>
      <c r="D46" s="287"/>
      <c r="E46" s="287"/>
      <c r="F46" s="287"/>
      <c r="G46" s="105"/>
    </row>
    <row r="48" spans="1:7" ht="12.75" customHeight="1">
      <c r="A48" s="2" t="s">
        <v>451</v>
      </c>
      <c r="B48" s="312"/>
      <c r="C48" s="313"/>
      <c r="D48" s="314"/>
      <c r="E48" s="38" t="s">
        <v>768</v>
      </c>
      <c r="F48" s="38" t="s">
        <v>769</v>
      </c>
      <c r="G48" s="133"/>
    </row>
    <row r="49" spans="1:7" ht="26.25" customHeight="1">
      <c r="A49" s="2" t="s">
        <v>451</v>
      </c>
      <c r="B49" s="344" t="s">
        <v>431</v>
      </c>
      <c r="C49" s="376"/>
      <c r="D49" s="377"/>
      <c r="E49" s="38"/>
      <c r="F49" s="38"/>
      <c r="G49" s="53"/>
    </row>
    <row r="50" spans="2:6" ht="12.75">
      <c r="B50" s="109"/>
      <c r="C50" s="109"/>
      <c r="D50" s="109"/>
      <c r="E50" s="126"/>
      <c r="F50" s="126"/>
    </row>
    <row r="51" spans="1:7" ht="12.75">
      <c r="A51" s="2" t="s">
        <v>452</v>
      </c>
      <c r="B51" s="364" t="s">
        <v>453</v>
      </c>
      <c r="C51" s="388"/>
      <c r="D51" s="388"/>
      <c r="E51" s="388"/>
      <c r="F51" s="388"/>
      <c r="G51" s="396"/>
    </row>
    <row r="52" spans="1:7" ht="12.75">
      <c r="A52" s="2"/>
      <c r="B52" s="397"/>
      <c r="C52" s="398"/>
      <c r="D52" s="398"/>
      <c r="E52" s="398"/>
      <c r="F52" s="398"/>
      <c r="G52" s="399"/>
    </row>
    <row r="54" spans="2:3" ht="15.75">
      <c r="B54" s="400" t="s">
        <v>454</v>
      </c>
      <c r="C54" s="305"/>
    </row>
    <row r="55" spans="1:7" ht="27.75" customHeight="1">
      <c r="A55" s="2" t="s">
        <v>455</v>
      </c>
      <c r="B55" s="310" t="s">
        <v>456</v>
      </c>
      <c r="C55" s="310"/>
      <c r="D55" s="310"/>
      <c r="E55" s="288" t="s">
        <v>1040</v>
      </c>
      <c r="G55" s="34"/>
    </row>
    <row r="57" spans="1:6" ht="12.75">
      <c r="A57" s="2" t="s">
        <v>459</v>
      </c>
      <c r="B57" s="312"/>
      <c r="C57" s="313"/>
      <c r="D57" s="314"/>
      <c r="E57" s="38" t="s">
        <v>432</v>
      </c>
      <c r="F57" s="38" t="s">
        <v>457</v>
      </c>
    </row>
    <row r="58" spans="1:6" ht="26.25" customHeight="1">
      <c r="A58" s="2" t="s">
        <v>459</v>
      </c>
      <c r="B58" s="344" t="s">
        <v>458</v>
      </c>
      <c r="C58" s="376"/>
      <c r="D58" s="377"/>
      <c r="E58" s="38"/>
      <c r="F58" s="38"/>
    </row>
    <row r="60" spans="1:6" ht="12.75">
      <c r="A60" s="2" t="s">
        <v>461</v>
      </c>
      <c r="B60" s="312"/>
      <c r="C60" s="313"/>
      <c r="D60" s="314"/>
      <c r="E60" s="38" t="s">
        <v>432</v>
      </c>
      <c r="F60" s="38" t="s">
        <v>457</v>
      </c>
    </row>
    <row r="61" spans="1:6" ht="27" customHeight="1">
      <c r="A61" s="2" t="s">
        <v>461</v>
      </c>
      <c r="B61" s="344" t="s">
        <v>460</v>
      </c>
      <c r="C61" s="376"/>
      <c r="D61" s="377"/>
      <c r="E61" s="38"/>
      <c r="F61" s="38"/>
    </row>
    <row r="62" spans="2:7" ht="12.75">
      <c r="B62" s="6"/>
      <c r="C62" s="6"/>
      <c r="D62" s="6"/>
      <c r="E62" s="6"/>
      <c r="F62" s="6"/>
      <c r="G62" s="6"/>
    </row>
    <row r="63" spans="1:7" ht="27.75" customHeight="1">
      <c r="A63" s="2" t="s">
        <v>462</v>
      </c>
      <c r="B63" s="310" t="s">
        <v>433</v>
      </c>
      <c r="C63" s="310"/>
      <c r="D63" s="310"/>
      <c r="E63" s="140"/>
      <c r="F63" s="33"/>
      <c r="G63" s="34"/>
    </row>
    <row r="64" spans="1:7" ht="12.75">
      <c r="A64" s="2"/>
      <c r="B64" s="33"/>
      <c r="C64" s="33"/>
      <c r="D64" s="33"/>
      <c r="E64" s="33"/>
      <c r="F64" s="33"/>
      <c r="G64" s="34"/>
    </row>
    <row r="65" spans="1:7" ht="26.25" customHeight="1">
      <c r="A65" s="2" t="s">
        <v>463</v>
      </c>
      <c r="B65" s="310" t="s">
        <v>464</v>
      </c>
      <c r="C65" s="310"/>
      <c r="D65" s="310"/>
      <c r="E65" s="140">
        <v>33</v>
      </c>
      <c r="F65" s="33"/>
      <c r="G65" s="34"/>
    </row>
    <row r="66" spans="1:7" ht="12.75">
      <c r="A66" s="2"/>
      <c r="B66" s="33"/>
      <c r="C66" s="33"/>
      <c r="D66" s="33"/>
      <c r="E66" s="33"/>
      <c r="F66" s="33"/>
      <c r="G66" s="34"/>
    </row>
    <row r="67" spans="1:7" ht="12.75">
      <c r="A67" s="2" t="s">
        <v>465</v>
      </c>
      <c r="B67" s="364" t="s">
        <v>434</v>
      </c>
      <c r="C67" s="388"/>
      <c r="D67" s="388"/>
      <c r="E67" s="388"/>
      <c r="F67" s="388"/>
      <c r="G67" s="396"/>
    </row>
    <row r="68" spans="1:7" ht="12.75">
      <c r="A68" s="2"/>
      <c r="B68" s="397"/>
      <c r="C68" s="398"/>
      <c r="D68" s="398"/>
      <c r="E68" s="398"/>
      <c r="F68" s="398"/>
      <c r="G68" s="399"/>
    </row>
  </sheetData>
  <mergeCells count="27">
    <mergeCell ref="B23:D23"/>
    <mergeCell ref="B14:C14"/>
    <mergeCell ref="B15:D15"/>
    <mergeCell ref="B21:D21"/>
    <mergeCell ref="B22:D22"/>
    <mergeCell ref="B36:D36"/>
    <mergeCell ref="B38:G39"/>
    <mergeCell ref="B41:G41"/>
    <mergeCell ref="A1:G1"/>
    <mergeCell ref="B8:G8"/>
    <mergeCell ref="B25:E25"/>
    <mergeCell ref="B34:D34"/>
    <mergeCell ref="B4:D4"/>
    <mergeCell ref="B5:D5"/>
    <mergeCell ref="B6:D6"/>
    <mergeCell ref="B48:D48"/>
    <mergeCell ref="B49:D49"/>
    <mergeCell ref="B51:G52"/>
    <mergeCell ref="B54:C54"/>
    <mergeCell ref="B55:D55"/>
    <mergeCell ref="B57:D57"/>
    <mergeCell ref="B58:D58"/>
    <mergeCell ref="B60:D60"/>
    <mergeCell ref="B61:D61"/>
    <mergeCell ref="B63:D63"/>
    <mergeCell ref="B65:D65"/>
    <mergeCell ref="B67:G68"/>
  </mergeCells>
  <printOptions/>
  <pageMargins left="0.75" right="0.75" top="1" bottom="1" header="0.5" footer="0.5"/>
  <pageSetup horizontalDpi="600" verticalDpi="600" orientation="portrait" r:id="rId1"/>
  <headerFooter alignWithMargins="0">
    <oddHeader>&amp;CCommon Data Set 2003-2004</oddHeader>
    <oddFooter>&amp;C&amp;A&amp;RPage &amp;P</oddFooter>
  </headerFooter>
</worksheet>
</file>

<file path=xl/worksheets/sheet6.xml><?xml version="1.0" encoding="utf-8"?>
<worksheet xmlns="http://schemas.openxmlformats.org/spreadsheetml/2006/main" xmlns:r="http://schemas.openxmlformats.org/officeDocument/2006/relationships">
  <dimension ref="A1:C45"/>
  <sheetViews>
    <sheetView workbookViewId="0" topLeftCell="A1">
      <selection activeCell="A1" sqref="A1:C1"/>
    </sheetView>
  </sheetViews>
  <sheetFormatPr defaultColWidth="9.140625" defaultRowHeight="12.75"/>
  <cols>
    <col min="1" max="1" width="4.421875" style="1" customWidth="1"/>
    <col min="2" max="2" width="66.28125" style="0" customWidth="1"/>
    <col min="3" max="3" width="12.7109375" style="0" customWidth="1"/>
  </cols>
  <sheetData>
    <row r="1" spans="1:3" ht="18">
      <c r="A1" s="336" t="s">
        <v>401</v>
      </c>
      <c r="B1" s="336"/>
      <c r="C1" s="336"/>
    </row>
    <row r="2" spans="1:3" ht="28.5" customHeight="1">
      <c r="A2" s="2" t="s">
        <v>294</v>
      </c>
      <c r="B2" s="325" t="s">
        <v>402</v>
      </c>
      <c r="C2" s="326"/>
    </row>
    <row r="3" spans="1:3" ht="12.75">
      <c r="A3" s="2" t="s">
        <v>294</v>
      </c>
      <c r="B3" s="9" t="s">
        <v>403</v>
      </c>
      <c r="C3" s="289" t="s">
        <v>1035</v>
      </c>
    </row>
    <row r="4" spans="1:3" ht="12.75">
      <c r="A4" s="2" t="s">
        <v>294</v>
      </c>
      <c r="B4" s="9" t="s">
        <v>404</v>
      </c>
      <c r="C4" s="289" t="s">
        <v>1035</v>
      </c>
    </row>
    <row r="5" spans="1:3" ht="12.75">
      <c r="A5" s="2" t="s">
        <v>294</v>
      </c>
      <c r="B5" s="9" t="s">
        <v>405</v>
      </c>
      <c r="C5" s="289"/>
    </row>
    <row r="6" spans="1:3" ht="12.75">
      <c r="A6" s="2" t="s">
        <v>294</v>
      </c>
      <c r="B6" s="9" t="s">
        <v>406</v>
      </c>
      <c r="C6" s="289" t="s">
        <v>1035</v>
      </c>
    </row>
    <row r="7" spans="1:3" ht="12.75">
      <c r="A7" s="2" t="s">
        <v>294</v>
      </c>
      <c r="B7" s="9" t="s">
        <v>407</v>
      </c>
      <c r="C7" s="289" t="s">
        <v>1035</v>
      </c>
    </row>
    <row r="8" spans="1:3" ht="12.75">
      <c r="A8" s="2" t="s">
        <v>294</v>
      </c>
      <c r="B8" s="9" t="s">
        <v>408</v>
      </c>
      <c r="C8" s="289"/>
    </row>
    <row r="9" spans="1:3" ht="12.75">
      <c r="A9" s="2" t="s">
        <v>294</v>
      </c>
      <c r="B9" s="9" t="s">
        <v>409</v>
      </c>
      <c r="C9" s="289" t="s">
        <v>1035</v>
      </c>
    </row>
    <row r="10" spans="1:3" ht="12.75">
      <c r="A10" s="2" t="s">
        <v>294</v>
      </c>
      <c r="B10" s="9" t="s">
        <v>410</v>
      </c>
      <c r="C10" s="289"/>
    </row>
    <row r="11" spans="1:3" ht="12.75">
      <c r="A11" s="2" t="s">
        <v>294</v>
      </c>
      <c r="B11" s="9" t="s">
        <v>411</v>
      </c>
      <c r="C11" s="289"/>
    </row>
    <row r="12" spans="1:3" ht="12.75">
      <c r="A12" s="2" t="s">
        <v>294</v>
      </c>
      <c r="B12" s="9" t="s">
        <v>412</v>
      </c>
      <c r="C12" s="289" t="s">
        <v>1035</v>
      </c>
    </row>
    <row r="13" spans="1:3" ht="12.75">
      <c r="A13" s="2" t="s">
        <v>294</v>
      </c>
      <c r="B13" s="9" t="s">
        <v>413</v>
      </c>
      <c r="C13" s="289" t="s">
        <v>1035</v>
      </c>
    </row>
    <row r="14" spans="1:3" ht="12.75">
      <c r="A14" s="2" t="s">
        <v>294</v>
      </c>
      <c r="B14" s="9" t="s">
        <v>414</v>
      </c>
      <c r="C14" s="289" t="s">
        <v>1035</v>
      </c>
    </row>
    <row r="15" spans="1:3" ht="12.75">
      <c r="A15" s="2" t="s">
        <v>294</v>
      </c>
      <c r="B15" s="9" t="s">
        <v>415</v>
      </c>
      <c r="C15" s="289"/>
    </row>
    <row r="16" spans="1:3" ht="12.75">
      <c r="A16" s="2" t="s">
        <v>294</v>
      </c>
      <c r="B16" s="9" t="s">
        <v>416</v>
      </c>
      <c r="C16" s="289"/>
    </row>
    <row r="17" spans="1:3" ht="12.75">
      <c r="A17" s="2" t="s">
        <v>294</v>
      </c>
      <c r="B17" s="9" t="s">
        <v>417</v>
      </c>
      <c r="C17" s="289" t="s">
        <v>1035</v>
      </c>
    </row>
    <row r="18" spans="1:3" ht="12.75">
      <c r="A18" s="2" t="s">
        <v>294</v>
      </c>
      <c r="B18" s="9" t="s">
        <v>418</v>
      </c>
      <c r="C18" s="289"/>
    </row>
    <row r="19" spans="1:3" ht="12.75">
      <c r="A19" s="2" t="s">
        <v>294</v>
      </c>
      <c r="B19" s="9" t="s">
        <v>419</v>
      </c>
      <c r="C19" s="289"/>
    </row>
    <row r="20" spans="1:3" ht="12.75">
      <c r="A20" s="2" t="s">
        <v>294</v>
      </c>
      <c r="B20" s="97" t="s">
        <v>420</v>
      </c>
      <c r="C20" s="289"/>
    </row>
    <row r="21" spans="2:3" ht="12.75">
      <c r="B21" s="404"/>
      <c r="C21" s="381"/>
    </row>
    <row r="22" spans="2:3" ht="12.75">
      <c r="B22" s="6"/>
      <c r="C22" s="6"/>
    </row>
    <row r="23" spans="1:2" ht="12.75">
      <c r="A23" s="2" t="s">
        <v>295</v>
      </c>
      <c r="B23" s="3" t="s">
        <v>1114</v>
      </c>
    </row>
    <row r="25" spans="1:3" ht="24.75" customHeight="1">
      <c r="A25" s="98" t="s">
        <v>296</v>
      </c>
      <c r="B25" s="33" t="s">
        <v>421</v>
      </c>
      <c r="C25" s="33"/>
    </row>
    <row r="26" spans="1:3" ht="12.75">
      <c r="A26" s="98" t="s">
        <v>296</v>
      </c>
      <c r="B26" s="9" t="s">
        <v>422</v>
      </c>
      <c r="C26" s="289"/>
    </row>
    <row r="27" spans="1:3" ht="12.75">
      <c r="A27" s="98" t="s">
        <v>296</v>
      </c>
      <c r="B27" s="9" t="s">
        <v>423</v>
      </c>
      <c r="C27" s="289" t="s">
        <v>1035</v>
      </c>
    </row>
    <row r="28" spans="1:3" ht="12.75">
      <c r="A28" s="98" t="s">
        <v>296</v>
      </c>
      <c r="B28" s="9" t="s">
        <v>424</v>
      </c>
      <c r="C28" s="289" t="s">
        <v>1035</v>
      </c>
    </row>
    <row r="29" spans="1:3" ht="12.75">
      <c r="A29" s="98" t="s">
        <v>296</v>
      </c>
      <c r="B29" s="9" t="s">
        <v>425</v>
      </c>
      <c r="C29" s="289"/>
    </row>
    <row r="30" spans="1:3" ht="12.75">
      <c r="A30" s="98" t="s">
        <v>296</v>
      </c>
      <c r="B30" s="9" t="s">
        <v>837</v>
      </c>
      <c r="C30" s="289"/>
    </row>
    <row r="31" spans="1:3" ht="12.75">
      <c r="A31" s="98" t="s">
        <v>296</v>
      </c>
      <c r="B31" s="9" t="s">
        <v>426</v>
      </c>
      <c r="C31" s="289" t="s">
        <v>1035</v>
      </c>
    </row>
    <row r="32" spans="1:3" ht="12.75">
      <c r="A32" s="98" t="s">
        <v>296</v>
      </c>
      <c r="B32" s="9" t="s">
        <v>833</v>
      </c>
      <c r="C32" s="289" t="s">
        <v>1035</v>
      </c>
    </row>
    <row r="33" spans="1:3" ht="12.75">
      <c r="A33" s="98" t="s">
        <v>296</v>
      </c>
      <c r="B33" s="9" t="s">
        <v>427</v>
      </c>
      <c r="C33" s="289"/>
    </row>
    <row r="34" spans="1:3" ht="12.75">
      <c r="A34" s="98" t="s">
        <v>296</v>
      </c>
      <c r="B34" s="9" t="s">
        <v>428</v>
      </c>
      <c r="C34" s="289" t="s">
        <v>1035</v>
      </c>
    </row>
    <row r="35" spans="1:3" ht="12.75">
      <c r="A35" s="98" t="s">
        <v>296</v>
      </c>
      <c r="B35" s="9" t="s">
        <v>429</v>
      </c>
      <c r="C35" s="289"/>
    </row>
    <row r="36" spans="1:3" ht="12.75">
      <c r="A36" s="98" t="s">
        <v>296</v>
      </c>
      <c r="B36" s="97" t="s">
        <v>40</v>
      </c>
      <c r="C36" s="96"/>
    </row>
    <row r="37" spans="2:3" ht="12.75">
      <c r="B37" s="405"/>
      <c r="C37" s="406"/>
    </row>
    <row r="39" ht="15.75">
      <c r="B39" s="26" t="s">
        <v>430</v>
      </c>
    </row>
    <row r="40" spans="2:3" ht="38.25" customHeight="1">
      <c r="B40" s="321" t="s">
        <v>589</v>
      </c>
      <c r="C40" s="318"/>
    </row>
    <row r="41" spans="1:3" ht="25.5">
      <c r="A41" s="2" t="s">
        <v>297</v>
      </c>
      <c r="B41" s="66" t="s">
        <v>590</v>
      </c>
      <c r="C41" s="290">
        <v>220000</v>
      </c>
    </row>
    <row r="42" spans="1:3" ht="12.75">
      <c r="A42" s="2" t="s">
        <v>298</v>
      </c>
      <c r="B42" s="66" t="s">
        <v>591</v>
      </c>
      <c r="C42" s="290">
        <v>2500</v>
      </c>
    </row>
    <row r="43" spans="1:3" ht="12.75">
      <c r="A43" s="2" t="s">
        <v>299</v>
      </c>
      <c r="B43" s="66" t="s">
        <v>592</v>
      </c>
      <c r="C43" s="290">
        <v>7325</v>
      </c>
    </row>
    <row r="44" spans="1:3" ht="12.75">
      <c r="A44" s="2" t="s">
        <v>300</v>
      </c>
      <c r="B44" s="66" t="s">
        <v>593</v>
      </c>
      <c r="C44" s="290">
        <v>73807</v>
      </c>
    </row>
    <row r="45" spans="1:3" ht="12.75">
      <c r="A45" s="2" t="s">
        <v>594</v>
      </c>
      <c r="B45" s="240" t="s">
        <v>595</v>
      </c>
      <c r="C45" s="50"/>
    </row>
  </sheetData>
  <mergeCells count="5">
    <mergeCell ref="B40:C40"/>
    <mergeCell ref="A1:C1"/>
    <mergeCell ref="B2:C2"/>
    <mergeCell ref="B21:C21"/>
    <mergeCell ref="B37:C37"/>
  </mergeCells>
  <printOptions/>
  <pageMargins left="0.75" right="0.75" top="1" bottom="1" header="0.5" footer="0.5"/>
  <pageSetup horizontalDpi="600" verticalDpi="600" orientation="portrait" r:id="rId1"/>
  <headerFooter alignWithMargins="0">
    <oddHeader>&amp;CCommon Data Set 2003-2004</oddHeader>
    <oddFooter>&amp;C&amp;A&amp;RPage &amp;P</oddFooter>
  </headerFooter>
</worksheet>
</file>

<file path=xl/worksheets/sheet7.xml><?xml version="1.0" encoding="utf-8"?>
<worksheet xmlns="http://schemas.openxmlformats.org/spreadsheetml/2006/main" xmlns:r="http://schemas.openxmlformats.org/officeDocument/2006/relationships">
  <dimension ref="A1:H51"/>
  <sheetViews>
    <sheetView workbookViewId="0" topLeftCell="A1">
      <selection activeCell="F10" sqref="F10"/>
    </sheetView>
  </sheetViews>
  <sheetFormatPr defaultColWidth="9.140625" defaultRowHeight="12.75"/>
  <cols>
    <col min="1" max="1" width="3.8515625" style="1" customWidth="1"/>
    <col min="2" max="2" width="27.00390625" style="0" customWidth="1"/>
    <col min="3" max="3" width="4.7109375" style="0" customWidth="1"/>
    <col min="4" max="4" width="10.7109375" style="0" customWidth="1"/>
    <col min="5" max="6" width="16.7109375" style="0" customWidth="1"/>
  </cols>
  <sheetData>
    <row r="1" spans="1:6" ht="18">
      <c r="A1" s="336" t="s">
        <v>466</v>
      </c>
      <c r="B1" s="336"/>
      <c r="C1" s="336"/>
      <c r="D1" s="336"/>
      <c r="E1" s="332"/>
      <c r="F1" s="332"/>
    </row>
    <row r="3" spans="1:6" ht="28.5" customHeight="1">
      <c r="A3" s="2" t="s">
        <v>952</v>
      </c>
      <c r="B3" s="398" t="s">
        <v>596</v>
      </c>
      <c r="C3" s="398"/>
      <c r="D3" s="398"/>
      <c r="E3" s="418"/>
      <c r="F3" s="418"/>
    </row>
    <row r="4" spans="1:6" ht="37.5" customHeight="1">
      <c r="A4" s="2" t="s">
        <v>952</v>
      </c>
      <c r="B4" s="348"/>
      <c r="C4" s="381"/>
      <c r="D4" s="381"/>
      <c r="E4" s="152" t="s">
        <v>975</v>
      </c>
      <c r="F4" s="146" t="s">
        <v>58</v>
      </c>
    </row>
    <row r="5" spans="1:6" ht="26.25" customHeight="1">
      <c r="A5" s="2" t="s">
        <v>952</v>
      </c>
      <c r="B5" s="333" t="s">
        <v>976</v>
      </c>
      <c r="C5" s="381"/>
      <c r="D5" s="381"/>
      <c r="E5" s="143">
        <f>39/677</f>
        <v>0.05760709010339734</v>
      </c>
      <c r="F5" s="144">
        <f>305/5423</f>
        <v>0.056241932509680986</v>
      </c>
    </row>
    <row r="6" spans="1:6" ht="12.75">
      <c r="A6" s="2" t="s">
        <v>952</v>
      </c>
      <c r="B6" s="333" t="s">
        <v>467</v>
      </c>
      <c r="C6" s="381"/>
      <c r="D6" s="381"/>
      <c r="E6" s="32">
        <v>0.09</v>
      </c>
      <c r="F6" s="144">
        <v>0.07</v>
      </c>
    </row>
    <row r="7" spans="1:6" ht="12.75">
      <c r="A7" s="2" t="s">
        <v>952</v>
      </c>
      <c r="B7" s="333" t="s">
        <v>468</v>
      </c>
      <c r="C7" s="381"/>
      <c r="D7" s="381"/>
      <c r="E7" s="32">
        <v>0.04</v>
      </c>
      <c r="F7" s="144">
        <v>0.05</v>
      </c>
    </row>
    <row r="8" spans="1:6" ht="24.75" customHeight="1">
      <c r="A8" s="2" t="s">
        <v>952</v>
      </c>
      <c r="B8" s="333" t="s">
        <v>469</v>
      </c>
      <c r="C8" s="381"/>
      <c r="D8" s="381"/>
      <c r="E8" s="32">
        <v>0.56</v>
      </c>
      <c r="F8" s="144">
        <v>0.25</v>
      </c>
    </row>
    <row r="9" spans="1:6" ht="12.75">
      <c r="A9" s="2" t="s">
        <v>952</v>
      </c>
      <c r="B9" s="333" t="s">
        <v>470</v>
      </c>
      <c r="C9" s="381"/>
      <c r="D9" s="381"/>
      <c r="E9" s="32">
        <v>0.44</v>
      </c>
      <c r="F9" s="144">
        <v>0.75</v>
      </c>
    </row>
    <row r="10" spans="1:6" ht="12.75">
      <c r="A10" s="2" t="s">
        <v>952</v>
      </c>
      <c r="B10" s="333" t="s">
        <v>471</v>
      </c>
      <c r="C10" s="381"/>
      <c r="D10" s="381"/>
      <c r="E10" s="32">
        <v>0</v>
      </c>
      <c r="F10" s="144">
        <f>1144/5423</f>
        <v>0.21095334685598377</v>
      </c>
    </row>
    <row r="11" spans="1:6" ht="12.75">
      <c r="A11" s="2" t="s">
        <v>952</v>
      </c>
      <c r="B11" s="333" t="s">
        <v>472</v>
      </c>
      <c r="C11" s="381"/>
      <c r="D11" s="381"/>
      <c r="E11" s="145">
        <v>18</v>
      </c>
      <c r="F11" s="145">
        <v>22</v>
      </c>
    </row>
    <row r="12" spans="1:6" ht="12.75">
      <c r="A12" s="2" t="s">
        <v>952</v>
      </c>
      <c r="B12" s="333" t="s">
        <v>473</v>
      </c>
      <c r="C12" s="381"/>
      <c r="D12" s="381"/>
      <c r="E12" s="145">
        <v>18</v>
      </c>
      <c r="F12" s="145">
        <v>23</v>
      </c>
    </row>
    <row r="14" spans="1:6" ht="12.75">
      <c r="A14" s="2" t="s">
        <v>951</v>
      </c>
      <c r="B14" s="407" t="s">
        <v>977</v>
      </c>
      <c r="C14" s="337"/>
      <c r="D14" s="337"/>
      <c r="E14" s="417"/>
      <c r="F14" s="417"/>
    </row>
    <row r="15" spans="1:3" ht="12.75">
      <c r="A15" s="2" t="s">
        <v>951</v>
      </c>
      <c r="B15" s="8" t="s">
        <v>474</v>
      </c>
      <c r="C15" s="105"/>
    </row>
    <row r="16" spans="1:3" ht="12.75">
      <c r="A16" s="2" t="s">
        <v>951</v>
      </c>
      <c r="B16" s="8" t="s">
        <v>475</v>
      </c>
      <c r="C16" s="105"/>
    </row>
    <row r="17" spans="1:3" ht="12.75">
      <c r="A17" s="2" t="s">
        <v>951</v>
      </c>
      <c r="B17" s="8" t="s">
        <v>923</v>
      </c>
      <c r="C17" s="105" t="s">
        <v>1035</v>
      </c>
    </row>
    <row r="18" spans="1:3" ht="12.75">
      <c r="A18" s="2" t="s">
        <v>951</v>
      </c>
      <c r="B18" s="8" t="s">
        <v>924</v>
      </c>
      <c r="C18" s="105" t="s">
        <v>1035</v>
      </c>
    </row>
    <row r="19" spans="1:3" ht="12.75">
      <c r="A19" s="2" t="s">
        <v>951</v>
      </c>
      <c r="B19" s="8" t="s">
        <v>925</v>
      </c>
      <c r="C19" s="105"/>
    </row>
    <row r="20" spans="1:3" ht="12.75">
      <c r="A20" s="2" t="s">
        <v>951</v>
      </c>
      <c r="B20" s="8" t="s">
        <v>926</v>
      </c>
      <c r="C20" s="105" t="s">
        <v>1035</v>
      </c>
    </row>
    <row r="21" spans="1:3" ht="12.75">
      <c r="A21" s="2" t="s">
        <v>951</v>
      </c>
      <c r="B21" s="8" t="s">
        <v>927</v>
      </c>
      <c r="C21" s="105"/>
    </row>
    <row r="22" spans="1:3" ht="12.75">
      <c r="A22" s="2" t="s">
        <v>951</v>
      </c>
      <c r="B22" s="8" t="s">
        <v>928</v>
      </c>
      <c r="C22" s="105"/>
    </row>
    <row r="23" spans="1:3" ht="12.75">
      <c r="A23" s="2" t="s">
        <v>951</v>
      </c>
      <c r="B23" s="8" t="s">
        <v>929</v>
      </c>
      <c r="C23" s="105"/>
    </row>
    <row r="24" spans="1:3" ht="12.75">
      <c r="A24" s="2" t="s">
        <v>951</v>
      </c>
      <c r="B24" s="8" t="s">
        <v>930</v>
      </c>
      <c r="C24" s="105"/>
    </row>
    <row r="25" spans="1:3" ht="12.75">
      <c r="A25" s="2" t="s">
        <v>951</v>
      </c>
      <c r="B25" s="8" t="s">
        <v>931</v>
      </c>
      <c r="C25" s="105"/>
    </row>
    <row r="26" spans="1:3" ht="12.75">
      <c r="A26" s="2" t="s">
        <v>951</v>
      </c>
      <c r="B26" s="8" t="s">
        <v>932</v>
      </c>
      <c r="C26" s="105" t="s">
        <v>1035</v>
      </c>
    </row>
    <row r="27" spans="1:3" ht="12.75">
      <c r="A27" s="2" t="s">
        <v>951</v>
      </c>
      <c r="B27" s="8" t="s">
        <v>933</v>
      </c>
      <c r="C27" s="105" t="s">
        <v>1035</v>
      </c>
    </row>
    <row r="28" spans="1:3" ht="12.75">
      <c r="A28" s="2" t="s">
        <v>951</v>
      </c>
      <c r="B28" s="8" t="s">
        <v>934</v>
      </c>
      <c r="C28" s="105" t="s">
        <v>1035</v>
      </c>
    </row>
    <row r="29" spans="1:3" ht="12.75">
      <c r="A29" s="2" t="s">
        <v>951</v>
      </c>
      <c r="B29" s="8" t="s">
        <v>935</v>
      </c>
      <c r="C29" s="105"/>
    </row>
    <row r="30" spans="1:3" ht="12.75">
      <c r="A30" s="2" t="s">
        <v>951</v>
      </c>
      <c r="B30" s="8" t="s">
        <v>936</v>
      </c>
      <c r="C30" s="105"/>
    </row>
    <row r="31" spans="1:3" ht="12.75">
      <c r="A31" s="2" t="s">
        <v>951</v>
      </c>
      <c r="B31" s="8" t="s">
        <v>937</v>
      </c>
      <c r="C31" s="105"/>
    </row>
    <row r="32" spans="1:3" ht="12.75">
      <c r="A32" s="2" t="s">
        <v>951</v>
      </c>
      <c r="B32" s="8" t="s">
        <v>938</v>
      </c>
      <c r="C32" s="105" t="s">
        <v>1035</v>
      </c>
    </row>
    <row r="34" spans="1:7" ht="12.75">
      <c r="A34" s="2" t="s">
        <v>950</v>
      </c>
      <c r="B34" s="412" t="s">
        <v>1115</v>
      </c>
      <c r="C34" s="398"/>
      <c r="D34" s="398"/>
      <c r="E34" s="413"/>
      <c r="F34" s="414"/>
      <c r="G34" s="232"/>
    </row>
    <row r="35" spans="1:8" s="147" customFormat="1" ht="25.5">
      <c r="A35" s="2" t="s">
        <v>950</v>
      </c>
      <c r="B35" s="148"/>
      <c r="C35" s="411" t="s">
        <v>981</v>
      </c>
      <c r="D35" s="411"/>
      <c r="E35" s="149" t="s">
        <v>983</v>
      </c>
      <c r="F35" s="415" t="s">
        <v>982</v>
      </c>
      <c r="G35" s="416"/>
      <c r="H35" s="151"/>
    </row>
    <row r="36" spans="1:8" ht="12.75">
      <c r="A36" s="2" t="s">
        <v>950</v>
      </c>
      <c r="B36" s="91" t="s">
        <v>978</v>
      </c>
      <c r="C36" s="409"/>
      <c r="D36" s="410"/>
      <c r="E36" s="258"/>
      <c r="F36" s="344"/>
      <c r="G36" s="377"/>
      <c r="H36" s="56"/>
    </row>
    <row r="37" spans="1:8" ht="12.75">
      <c r="A37" s="2" t="s">
        <v>950</v>
      </c>
      <c r="B37" s="91" t="s">
        <v>979</v>
      </c>
      <c r="C37" s="409"/>
      <c r="D37" s="410"/>
      <c r="E37" s="258"/>
      <c r="F37" s="344"/>
      <c r="G37" s="377"/>
      <c r="H37" s="56"/>
    </row>
    <row r="38" spans="1:8" ht="12.75">
      <c r="A38" s="2" t="s">
        <v>950</v>
      </c>
      <c r="B38" s="91" t="s">
        <v>980</v>
      </c>
      <c r="C38" s="409" t="s">
        <v>1035</v>
      </c>
      <c r="D38" s="410"/>
      <c r="E38" s="258"/>
      <c r="F38" s="344"/>
      <c r="G38" s="377"/>
      <c r="H38" s="56"/>
    </row>
    <row r="40" spans="1:6" ht="26.25" customHeight="1">
      <c r="A40" s="2" t="s">
        <v>949</v>
      </c>
      <c r="B40" s="407" t="s">
        <v>984</v>
      </c>
      <c r="C40" s="337"/>
      <c r="D40" s="337"/>
      <c r="E40" s="337"/>
      <c r="F40" s="337"/>
    </row>
    <row r="41" spans="1:3" ht="12.75">
      <c r="A41" s="2" t="s">
        <v>949</v>
      </c>
      <c r="B41" s="8" t="s">
        <v>939</v>
      </c>
      <c r="C41" s="105" t="s">
        <v>1035</v>
      </c>
    </row>
    <row r="42" spans="1:3" ht="12.75">
      <c r="A42" s="2" t="s">
        <v>949</v>
      </c>
      <c r="B42" s="8" t="s">
        <v>940</v>
      </c>
      <c r="C42" s="105"/>
    </row>
    <row r="43" spans="1:3" ht="12.75">
      <c r="A43" s="2" t="s">
        <v>949</v>
      </c>
      <c r="B43" s="8" t="s">
        <v>941</v>
      </c>
      <c r="C43" s="105"/>
    </row>
    <row r="44" spans="1:3" ht="25.5">
      <c r="A44" s="2" t="s">
        <v>949</v>
      </c>
      <c r="B44" s="8" t="s">
        <v>942</v>
      </c>
      <c r="C44" s="105"/>
    </row>
    <row r="45" spans="1:3" ht="12.75">
      <c r="A45" s="2" t="s">
        <v>949</v>
      </c>
      <c r="B45" s="8" t="s">
        <v>943</v>
      </c>
      <c r="C45" s="105"/>
    </row>
    <row r="46" spans="1:3" ht="27.75" customHeight="1">
      <c r="A46" s="2" t="s">
        <v>949</v>
      </c>
      <c r="B46" s="8" t="s">
        <v>944</v>
      </c>
      <c r="C46" s="105"/>
    </row>
    <row r="47" spans="1:3" ht="24.75" customHeight="1">
      <c r="A47" s="2" t="s">
        <v>949</v>
      </c>
      <c r="B47" s="8" t="s">
        <v>945</v>
      </c>
      <c r="C47" s="105"/>
    </row>
    <row r="48" spans="1:3" ht="12.75">
      <c r="A48" s="2" t="s">
        <v>949</v>
      </c>
      <c r="B48" s="8" t="s">
        <v>946</v>
      </c>
      <c r="C48" s="105"/>
    </row>
    <row r="49" spans="1:3" ht="12.75">
      <c r="A49" s="2" t="s">
        <v>949</v>
      </c>
      <c r="B49" s="8" t="s">
        <v>947</v>
      </c>
      <c r="C49" s="105"/>
    </row>
    <row r="50" spans="1:4" ht="15.75" customHeight="1">
      <c r="A50" s="2" t="s">
        <v>949</v>
      </c>
      <c r="B50" s="153" t="s">
        <v>948</v>
      </c>
      <c r="C50" s="105"/>
      <c r="D50" s="34"/>
    </row>
    <row r="51" spans="1:3" ht="12.75">
      <c r="A51" s="2"/>
      <c r="B51" s="408"/>
      <c r="C51" s="363"/>
    </row>
  </sheetData>
  <mergeCells count="23">
    <mergeCell ref="B14:F14"/>
    <mergeCell ref="B8:D8"/>
    <mergeCell ref="A1:F1"/>
    <mergeCell ref="B4:D4"/>
    <mergeCell ref="B5:D5"/>
    <mergeCell ref="B7:D7"/>
    <mergeCell ref="B6:D6"/>
    <mergeCell ref="B3:F3"/>
    <mergeCell ref="F37:G37"/>
    <mergeCell ref="F38:G38"/>
    <mergeCell ref="C35:D35"/>
    <mergeCell ref="B34:F34"/>
    <mergeCell ref="F35:G35"/>
    <mergeCell ref="B40:F40"/>
    <mergeCell ref="B51:C51"/>
    <mergeCell ref="B9:D9"/>
    <mergeCell ref="B10:D10"/>
    <mergeCell ref="B11:D11"/>
    <mergeCell ref="B12:D12"/>
    <mergeCell ref="C36:D36"/>
    <mergeCell ref="C37:D37"/>
    <mergeCell ref="C38:D38"/>
    <mergeCell ref="F36:G36"/>
  </mergeCells>
  <printOptions/>
  <pageMargins left="0.75" right="0.75" top="1" bottom="1" header="0.5" footer="0.5"/>
  <pageSetup horizontalDpi="600" verticalDpi="600" orientation="portrait" r:id="rId1"/>
  <headerFooter alignWithMargins="0">
    <oddHeader>&amp;CCommon Data Set 2003-2004</oddHeader>
    <oddFooter>&amp;C&amp;A&amp;RPage &amp;P</oddFooter>
  </headerFooter>
  <rowBreaks count="1" manualBreakCount="1">
    <brk id="39" max="255" man="1"/>
  </rowBreaks>
</worksheet>
</file>

<file path=xl/worksheets/sheet8.xml><?xml version="1.0" encoding="utf-8"?>
<worksheet xmlns="http://schemas.openxmlformats.org/spreadsheetml/2006/main" xmlns:r="http://schemas.openxmlformats.org/officeDocument/2006/relationships">
  <dimension ref="A1:E51"/>
  <sheetViews>
    <sheetView workbookViewId="0" topLeftCell="A1">
      <selection activeCell="A1" sqref="A1:E1"/>
    </sheetView>
  </sheetViews>
  <sheetFormatPr defaultColWidth="9.140625" defaultRowHeight="12.75"/>
  <cols>
    <col min="1" max="1" width="3.8515625" style="1" customWidth="1"/>
    <col min="2" max="2" width="29.28125" style="0" customWidth="1"/>
    <col min="3" max="5" width="18.7109375" style="0" customWidth="1"/>
  </cols>
  <sheetData>
    <row r="1" spans="1:5" ht="18">
      <c r="A1" s="336" t="s">
        <v>985</v>
      </c>
      <c r="B1" s="336"/>
      <c r="C1" s="336"/>
      <c r="D1" s="336"/>
      <c r="E1" s="336"/>
    </row>
    <row r="3" spans="2:5" ht="27.75" customHeight="1">
      <c r="B3" s="407" t="s">
        <v>597</v>
      </c>
      <c r="C3" s="407"/>
      <c r="D3" s="407"/>
      <c r="E3" s="407"/>
    </row>
    <row r="4" spans="1:5" s="232" customFormat="1" ht="12.75">
      <c r="A4" s="220"/>
      <c r="B4" s="79"/>
      <c r="C4" s="79"/>
      <c r="D4" s="79"/>
      <c r="E4" s="79"/>
    </row>
    <row r="5" spans="1:5" s="232" customFormat="1" ht="38.25" customHeight="1">
      <c r="A5" s="241"/>
      <c r="B5" s="424" t="s">
        <v>73</v>
      </c>
      <c r="C5" s="303"/>
      <c r="D5" s="303"/>
      <c r="E5" s="303"/>
    </row>
    <row r="6" spans="1:5" s="232" customFormat="1" ht="12.75">
      <c r="A6" s="220"/>
      <c r="B6" s="219"/>
      <c r="C6" s="79"/>
      <c r="D6" s="109"/>
      <c r="E6" s="242"/>
    </row>
    <row r="7" spans="1:5" ht="12.75">
      <c r="A7" s="2"/>
      <c r="B7" s="2"/>
      <c r="C7" s="2"/>
      <c r="D7" s="2"/>
      <c r="E7" s="2"/>
    </row>
    <row r="8" spans="1:5" ht="117" customHeight="1">
      <c r="A8" s="2" t="s">
        <v>85</v>
      </c>
      <c r="B8" s="302" t="s">
        <v>319</v>
      </c>
      <c r="C8" s="303"/>
      <c r="D8" s="303"/>
      <c r="E8" s="303"/>
    </row>
    <row r="9" spans="1:5" ht="12.75">
      <c r="A9" s="2"/>
      <c r="C9" s="60"/>
      <c r="D9" s="2"/>
      <c r="E9" s="2"/>
    </row>
    <row r="10" spans="1:4" ht="12.75">
      <c r="A10" s="2" t="s">
        <v>85</v>
      </c>
      <c r="B10" s="137"/>
      <c r="C10" s="157" t="s">
        <v>986</v>
      </c>
      <c r="D10" s="157" t="s">
        <v>58</v>
      </c>
    </row>
    <row r="11" spans="1:4" ht="25.5">
      <c r="A11" s="2" t="s">
        <v>85</v>
      </c>
      <c r="B11" s="108" t="s">
        <v>74</v>
      </c>
      <c r="C11" s="159"/>
      <c r="D11" s="159"/>
    </row>
    <row r="12" spans="1:4" ht="38.25">
      <c r="A12" s="2" t="s">
        <v>85</v>
      </c>
      <c r="B12" s="108" t="s">
        <v>75</v>
      </c>
      <c r="C12" s="159">
        <v>7332</v>
      </c>
      <c r="D12" s="159">
        <v>7332</v>
      </c>
    </row>
    <row r="13" spans="1:4" ht="25.5">
      <c r="A13" s="2" t="s">
        <v>85</v>
      </c>
      <c r="B13" s="108" t="s">
        <v>76</v>
      </c>
      <c r="C13" s="159">
        <v>7332</v>
      </c>
      <c r="D13" s="159">
        <v>7332</v>
      </c>
    </row>
    <row r="14" spans="1:4" ht="25.5">
      <c r="A14" s="2" t="s">
        <v>85</v>
      </c>
      <c r="B14" s="108" t="s">
        <v>77</v>
      </c>
      <c r="C14" s="159">
        <v>12700</v>
      </c>
      <c r="D14" s="159">
        <v>12700</v>
      </c>
    </row>
    <row r="15" spans="1:4" ht="25.5">
      <c r="A15" s="2" t="s">
        <v>85</v>
      </c>
      <c r="B15" s="8" t="s">
        <v>78</v>
      </c>
      <c r="C15" s="159">
        <v>12700</v>
      </c>
      <c r="D15" s="159">
        <v>12700</v>
      </c>
    </row>
    <row r="16" spans="1:4" ht="12.75">
      <c r="A16" s="2"/>
      <c r="B16" s="158"/>
      <c r="C16" s="160"/>
      <c r="D16" s="160"/>
    </row>
    <row r="17" spans="1:4" ht="12.75">
      <c r="A17" s="2" t="s">
        <v>85</v>
      </c>
      <c r="B17" s="8" t="s">
        <v>887</v>
      </c>
      <c r="C17" s="159">
        <v>1168</v>
      </c>
      <c r="D17" s="159">
        <v>1168</v>
      </c>
    </row>
    <row r="18" spans="1:4" ht="12.75">
      <c r="A18" s="2"/>
      <c r="B18" s="158"/>
      <c r="C18" s="160"/>
      <c r="D18" s="161"/>
    </row>
    <row r="19" spans="1:4" ht="25.5">
      <c r="A19" s="2" t="s">
        <v>85</v>
      </c>
      <c r="B19" s="8" t="s">
        <v>888</v>
      </c>
      <c r="C19" s="159">
        <v>7896</v>
      </c>
      <c r="D19" s="159">
        <v>7896</v>
      </c>
    </row>
    <row r="20" spans="1:4" ht="25.5">
      <c r="A20" s="2" t="s">
        <v>85</v>
      </c>
      <c r="B20" s="8" t="s">
        <v>889</v>
      </c>
      <c r="C20" s="159">
        <v>5494</v>
      </c>
      <c r="D20" s="159">
        <v>5494</v>
      </c>
    </row>
    <row r="21" spans="1:4" ht="25.5">
      <c r="A21" s="2" t="s">
        <v>85</v>
      </c>
      <c r="B21" s="8" t="s">
        <v>890</v>
      </c>
      <c r="C21" s="159">
        <v>2402</v>
      </c>
      <c r="D21" s="159">
        <v>2402</v>
      </c>
    </row>
    <row r="23" spans="1:4" ht="38.25" customHeight="1">
      <c r="A23" s="2" t="s">
        <v>85</v>
      </c>
      <c r="B23" s="298" t="s">
        <v>891</v>
      </c>
      <c r="C23" s="346"/>
      <c r="D23" s="162"/>
    </row>
    <row r="24" spans="1:4" ht="12.75">
      <c r="A24" s="2"/>
      <c r="B24" s="56"/>
      <c r="C24" s="56"/>
      <c r="D24" s="163"/>
    </row>
    <row r="25" spans="1:5" ht="12.75">
      <c r="A25" s="2" t="s">
        <v>85</v>
      </c>
      <c r="B25" s="421" t="s">
        <v>892</v>
      </c>
      <c r="C25" s="365"/>
      <c r="D25" s="365"/>
      <c r="E25" s="422"/>
    </row>
    <row r="26" spans="1:5" ht="12.75">
      <c r="A26" s="2"/>
      <c r="B26" s="361"/>
      <c r="C26" s="338"/>
      <c r="D26" s="338"/>
      <c r="E26" s="423"/>
    </row>
    <row r="28" spans="1:5" ht="12.75">
      <c r="A28" s="2" t="s">
        <v>893</v>
      </c>
      <c r="B28" s="312"/>
      <c r="C28" s="314"/>
      <c r="D28" s="38" t="s">
        <v>988</v>
      </c>
      <c r="E28" s="38" t="s">
        <v>989</v>
      </c>
    </row>
    <row r="29" spans="1:5" ht="25.5" customHeight="1">
      <c r="A29" s="2" t="s">
        <v>893</v>
      </c>
      <c r="B29" s="419" t="s">
        <v>987</v>
      </c>
      <c r="C29" s="420"/>
      <c r="D29" s="145">
        <v>12</v>
      </c>
      <c r="E29" s="145">
        <v>19</v>
      </c>
    </row>
    <row r="31" spans="1:5" ht="12.75">
      <c r="A31" s="2" t="s">
        <v>894</v>
      </c>
      <c r="B31" s="312"/>
      <c r="C31" s="314"/>
      <c r="D31" s="38" t="s">
        <v>768</v>
      </c>
      <c r="E31" s="38" t="s">
        <v>769</v>
      </c>
    </row>
    <row r="32" spans="1:5" ht="27.75" customHeight="1">
      <c r="A32" s="2" t="s">
        <v>894</v>
      </c>
      <c r="B32" s="419" t="s">
        <v>897</v>
      </c>
      <c r="C32" s="420"/>
      <c r="D32" s="105"/>
      <c r="E32" s="105" t="s">
        <v>1035</v>
      </c>
    </row>
    <row r="34" spans="1:5" ht="12.75">
      <c r="A34" s="2" t="s">
        <v>895</v>
      </c>
      <c r="B34" s="421" t="s">
        <v>898</v>
      </c>
      <c r="C34" s="365"/>
      <c r="D34" s="365"/>
      <c r="E34" s="422"/>
    </row>
    <row r="35" spans="1:5" ht="12.75">
      <c r="A35" s="2"/>
      <c r="B35" s="361"/>
      <c r="C35" s="338"/>
      <c r="D35" s="338"/>
      <c r="E35" s="423"/>
    </row>
    <row r="36" spans="2:5" ht="12.75">
      <c r="B36" s="341"/>
      <c r="C36" s="341"/>
      <c r="D36" s="341"/>
      <c r="E36" s="341"/>
    </row>
    <row r="37" spans="1:5" ht="12.75">
      <c r="A37" s="2" t="s">
        <v>896</v>
      </c>
      <c r="B37" s="398" t="s">
        <v>990</v>
      </c>
      <c r="C37" s="338"/>
      <c r="D37" s="338"/>
      <c r="E37" s="338"/>
    </row>
    <row r="38" spans="1:5" ht="25.5">
      <c r="A38" s="2" t="s">
        <v>896</v>
      </c>
      <c r="B38" s="137"/>
      <c r="C38" s="142" t="s">
        <v>991</v>
      </c>
      <c r="D38" s="142" t="s">
        <v>992</v>
      </c>
      <c r="E38" s="142" t="s">
        <v>993</v>
      </c>
    </row>
    <row r="39" spans="1:5" ht="12.75">
      <c r="A39" s="2" t="s">
        <v>896</v>
      </c>
      <c r="B39" s="9" t="s">
        <v>994</v>
      </c>
      <c r="C39" s="291">
        <v>1000</v>
      </c>
      <c r="D39" s="291">
        <v>1000</v>
      </c>
      <c r="E39" s="291">
        <v>1000</v>
      </c>
    </row>
    <row r="40" spans="1:5" ht="12.75">
      <c r="A40" s="2" t="s">
        <v>896</v>
      </c>
      <c r="B40" s="9" t="s">
        <v>995</v>
      </c>
      <c r="C40" s="292"/>
      <c r="D40" s="292"/>
      <c r="E40" s="291">
        <v>5400</v>
      </c>
    </row>
    <row r="41" spans="1:5" ht="12.75">
      <c r="A41" s="2" t="s">
        <v>896</v>
      </c>
      <c r="B41" s="9" t="s">
        <v>996</v>
      </c>
      <c r="C41" s="292"/>
      <c r="D41" s="291">
        <v>1200</v>
      </c>
      <c r="E41" s="291">
        <v>3300</v>
      </c>
    </row>
    <row r="42" spans="1:5" ht="12.75">
      <c r="A42" s="2" t="s">
        <v>896</v>
      </c>
      <c r="B42" s="9" t="s">
        <v>997</v>
      </c>
      <c r="C42" s="291">
        <v>500</v>
      </c>
      <c r="D42" s="291">
        <v>1000</v>
      </c>
      <c r="E42" s="291">
        <v>1000</v>
      </c>
    </row>
    <row r="43" spans="1:5" ht="12.75">
      <c r="A43" s="2" t="s">
        <v>896</v>
      </c>
      <c r="B43" s="9" t="s">
        <v>998</v>
      </c>
      <c r="C43" s="291">
        <v>1200</v>
      </c>
      <c r="D43" s="291">
        <v>1200</v>
      </c>
      <c r="E43" s="291">
        <v>1200</v>
      </c>
    </row>
    <row r="46" spans="1:3" ht="12.75">
      <c r="A46" s="2" t="s">
        <v>208</v>
      </c>
      <c r="B46" s="398" t="s">
        <v>84</v>
      </c>
      <c r="C46" s="398"/>
    </row>
    <row r="47" spans="1:3" ht="25.5">
      <c r="A47" s="2" t="s">
        <v>208</v>
      </c>
      <c r="B47" s="108" t="s">
        <v>320</v>
      </c>
      <c r="C47" s="164"/>
    </row>
    <row r="48" spans="1:3" ht="25.5">
      <c r="A48" s="2" t="s">
        <v>208</v>
      </c>
      <c r="B48" s="108" t="s">
        <v>323</v>
      </c>
      <c r="C48" s="164">
        <v>278</v>
      </c>
    </row>
    <row r="49" spans="1:3" ht="25.5">
      <c r="A49" s="2" t="s">
        <v>208</v>
      </c>
      <c r="B49" s="108" t="s">
        <v>76</v>
      </c>
      <c r="C49" s="164">
        <v>278</v>
      </c>
    </row>
    <row r="50" spans="1:3" ht="25.5">
      <c r="A50" s="2" t="s">
        <v>208</v>
      </c>
      <c r="B50" s="108" t="s">
        <v>322</v>
      </c>
      <c r="C50" s="164">
        <v>544</v>
      </c>
    </row>
    <row r="51" spans="1:3" ht="25.5">
      <c r="A51" s="2" t="s">
        <v>208</v>
      </c>
      <c r="B51" s="108" t="s">
        <v>321</v>
      </c>
      <c r="C51" s="164">
        <v>544</v>
      </c>
    </row>
  </sheetData>
  <mergeCells count="14">
    <mergeCell ref="A1:E1"/>
    <mergeCell ref="B36:E36"/>
    <mergeCell ref="B3:E3"/>
    <mergeCell ref="B8:E8"/>
    <mergeCell ref="B23:C23"/>
    <mergeCell ref="B28:C28"/>
    <mergeCell ref="B25:E26"/>
    <mergeCell ref="B5:E5"/>
    <mergeCell ref="B37:E37"/>
    <mergeCell ref="B46:C46"/>
    <mergeCell ref="B29:C29"/>
    <mergeCell ref="B31:C31"/>
    <mergeCell ref="B32:C32"/>
    <mergeCell ref="B34:E35"/>
  </mergeCells>
  <printOptions/>
  <pageMargins left="0.75" right="0.75" top="1" bottom="1" header="0.5" footer="0.5"/>
  <pageSetup horizontalDpi="600" verticalDpi="600" orientation="portrait" r:id="rId1"/>
  <headerFooter alignWithMargins="0">
    <oddHeader>&amp;CCommon Data Set 2003-2004</oddHeader>
    <oddFooter>&amp;C&amp;A&amp;RPage &amp;P</oddFooter>
  </headerFooter>
  <rowBreaks count="1" manualBreakCount="1">
    <brk id="27" max="255" man="1"/>
  </rowBreaks>
</worksheet>
</file>

<file path=xl/worksheets/sheet9.xml><?xml version="1.0" encoding="utf-8"?>
<worksheet xmlns="http://schemas.openxmlformats.org/spreadsheetml/2006/main" xmlns:r="http://schemas.openxmlformats.org/officeDocument/2006/relationships">
  <dimension ref="A1:F152"/>
  <sheetViews>
    <sheetView workbookViewId="0" topLeftCell="A1">
      <selection activeCell="E117" sqref="E117:E119"/>
    </sheetView>
  </sheetViews>
  <sheetFormatPr defaultColWidth="9.140625" defaultRowHeight="12.75"/>
  <cols>
    <col min="1" max="1" width="4.7109375" style="1" customWidth="1"/>
    <col min="2" max="2" width="2.57421875" style="0" customWidth="1"/>
    <col min="3" max="3" width="41.00390625" style="0" customWidth="1"/>
    <col min="4" max="6" width="14.28125" style="0" customWidth="1"/>
  </cols>
  <sheetData>
    <row r="1" spans="1:6" ht="18">
      <c r="A1" s="336" t="s">
        <v>209</v>
      </c>
      <c r="B1" s="336"/>
      <c r="C1" s="336"/>
      <c r="D1" s="336"/>
      <c r="E1" s="336"/>
      <c r="F1" s="336"/>
    </row>
    <row r="3" spans="2:4" ht="15.75">
      <c r="B3" s="400" t="s">
        <v>210</v>
      </c>
      <c r="C3" s="305"/>
      <c r="D3" s="305"/>
    </row>
    <row r="4" spans="1:6" ht="116.25" customHeight="1">
      <c r="A4" s="2"/>
      <c r="B4" s="300" t="s">
        <v>79</v>
      </c>
      <c r="C4" s="337"/>
      <c r="D4" s="337"/>
      <c r="E4" s="337"/>
      <c r="F4" s="337"/>
    </row>
    <row r="5" spans="1:6" ht="12.75">
      <c r="A5" s="2"/>
      <c r="B5" s="136"/>
      <c r="C5" s="7"/>
      <c r="D5" s="7"/>
      <c r="E5" s="7"/>
      <c r="F5" s="7"/>
    </row>
    <row r="6" spans="1:6" ht="25.5">
      <c r="A6" s="2" t="s">
        <v>1</v>
      </c>
      <c r="B6" s="438"/>
      <c r="C6" s="439"/>
      <c r="D6" s="439"/>
      <c r="E6" s="74" t="s">
        <v>80</v>
      </c>
      <c r="F6" s="149" t="s">
        <v>324</v>
      </c>
    </row>
    <row r="7" spans="1:6" ht="27" customHeight="1">
      <c r="A7" s="2" t="s">
        <v>1</v>
      </c>
      <c r="B7" s="311" t="s">
        <v>15</v>
      </c>
      <c r="C7" s="333"/>
      <c r="D7" s="333"/>
      <c r="E7" s="178"/>
      <c r="F7" s="178" t="s">
        <v>198</v>
      </c>
    </row>
    <row r="8" spans="1:6" ht="12.75">
      <c r="A8" s="2"/>
      <c r="B8" s="243"/>
      <c r="C8" s="56"/>
      <c r="D8" s="56"/>
      <c r="E8" s="244"/>
      <c r="F8" s="244"/>
    </row>
    <row r="9" spans="1:6" ht="12.75">
      <c r="A9" s="2" t="s">
        <v>3</v>
      </c>
      <c r="B9" s="303" t="s">
        <v>550</v>
      </c>
      <c r="C9" s="303"/>
      <c r="D9" s="303"/>
      <c r="E9" s="303"/>
      <c r="F9" s="303"/>
    </row>
    <row r="10" spans="1:4" ht="12.75">
      <c r="A10" s="2" t="s">
        <v>3</v>
      </c>
      <c r="B10" s="431" t="s">
        <v>551</v>
      </c>
      <c r="C10" s="431"/>
      <c r="D10" s="105"/>
    </row>
    <row r="11" spans="1:4" ht="12.75">
      <c r="A11" s="2" t="s">
        <v>3</v>
      </c>
      <c r="B11" s="301" t="s">
        <v>552</v>
      </c>
      <c r="C11" s="301"/>
      <c r="D11" s="105"/>
    </row>
    <row r="12" spans="1:4" ht="12.75">
      <c r="A12" s="2" t="s">
        <v>3</v>
      </c>
      <c r="B12" s="301" t="s">
        <v>553</v>
      </c>
      <c r="C12" s="301"/>
      <c r="D12" s="105"/>
    </row>
    <row r="14" spans="1:6" ht="59.25">
      <c r="A14" s="2" t="s">
        <v>1</v>
      </c>
      <c r="B14" s="425"/>
      <c r="C14" s="426"/>
      <c r="D14" s="427"/>
      <c r="E14" s="41" t="s">
        <v>66</v>
      </c>
      <c r="F14" s="41" t="s">
        <v>67</v>
      </c>
    </row>
    <row r="15" spans="1:6" ht="15">
      <c r="A15" s="2" t="s">
        <v>1</v>
      </c>
      <c r="B15" s="428" t="s">
        <v>211</v>
      </c>
      <c r="C15" s="429"/>
      <c r="D15" s="429"/>
      <c r="E15" s="429"/>
      <c r="F15" s="430"/>
    </row>
    <row r="16" spans="1:6" ht="12.75">
      <c r="A16" s="2" t="s">
        <v>1</v>
      </c>
      <c r="B16" s="298" t="s">
        <v>212</v>
      </c>
      <c r="C16" s="345"/>
      <c r="D16" s="346"/>
      <c r="E16" s="165">
        <v>4130407</v>
      </c>
      <c r="F16" s="165">
        <v>0</v>
      </c>
    </row>
    <row r="17" spans="1:6" ht="26.25" customHeight="1">
      <c r="A17" s="2" t="s">
        <v>1</v>
      </c>
      <c r="B17" s="298" t="s">
        <v>81</v>
      </c>
      <c r="C17" s="345"/>
      <c r="D17" s="346"/>
      <c r="E17" s="165">
        <v>6381417</v>
      </c>
      <c r="F17" s="165">
        <v>389555</v>
      </c>
    </row>
    <row r="18" spans="1:6" ht="40.5" customHeight="1">
      <c r="A18" s="2" t="s">
        <v>1</v>
      </c>
      <c r="B18" s="298" t="s">
        <v>17</v>
      </c>
      <c r="C18" s="345"/>
      <c r="D18" s="346"/>
      <c r="E18" s="165">
        <v>4470816</v>
      </c>
      <c r="F18" s="165">
        <v>142638</v>
      </c>
    </row>
    <row r="19" spans="1:6" ht="27.75" customHeight="1">
      <c r="A19" s="2" t="s">
        <v>1</v>
      </c>
      <c r="B19" s="298" t="s">
        <v>16</v>
      </c>
      <c r="C19" s="345"/>
      <c r="D19" s="346"/>
      <c r="E19" s="165">
        <v>1247770</v>
      </c>
      <c r="F19" s="165">
        <v>1183754</v>
      </c>
    </row>
    <row r="20" spans="1:6" ht="12.75">
      <c r="A20" s="2" t="s">
        <v>1</v>
      </c>
      <c r="B20" s="432" t="s">
        <v>615</v>
      </c>
      <c r="C20" s="433"/>
      <c r="D20" s="434"/>
      <c r="E20" s="166">
        <f>SUM(E16:E19)</f>
        <v>16230410</v>
      </c>
      <c r="F20" s="166">
        <f>SUM(F16:F19)</f>
        <v>1715947</v>
      </c>
    </row>
    <row r="21" spans="1:6" ht="15">
      <c r="A21" s="2" t="s">
        <v>1</v>
      </c>
      <c r="B21" s="428" t="s">
        <v>616</v>
      </c>
      <c r="C21" s="429"/>
      <c r="D21" s="429"/>
      <c r="E21" s="429"/>
      <c r="F21" s="430"/>
    </row>
    <row r="22" spans="1:6" ht="12.75">
      <c r="A22" s="2" t="s">
        <v>1</v>
      </c>
      <c r="B22" s="298" t="s">
        <v>617</v>
      </c>
      <c r="C22" s="345"/>
      <c r="D22" s="346"/>
      <c r="E22" s="167">
        <v>6029818</v>
      </c>
      <c r="F22" s="167">
        <v>4237507</v>
      </c>
    </row>
    <row r="23" spans="1:6" ht="12.75">
      <c r="A23" s="2" t="s">
        <v>1</v>
      </c>
      <c r="B23" s="298" t="s">
        <v>325</v>
      </c>
      <c r="C23" s="345"/>
      <c r="D23" s="346"/>
      <c r="E23" s="167">
        <v>412207</v>
      </c>
      <c r="F23" s="137"/>
    </row>
    <row r="24" spans="1:6" ht="25.5" customHeight="1">
      <c r="A24" s="2" t="s">
        <v>1</v>
      </c>
      <c r="B24" s="298" t="s">
        <v>82</v>
      </c>
      <c r="C24" s="345"/>
      <c r="D24" s="346"/>
      <c r="E24" s="167">
        <v>757500</v>
      </c>
      <c r="F24" s="168">
        <v>0</v>
      </c>
    </row>
    <row r="25" spans="1:6" ht="12.75">
      <c r="A25" s="2" t="s">
        <v>1</v>
      </c>
      <c r="B25" s="432" t="s">
        <v>618</v>
      </c>
      <c r="C25" s="433"/>
      <c r="D25" s="434"/>
      <c r="E25" s="166">
        <f>SUM(E22:E24)</f>
        <v>7199525</v>
      </c>
      <c r="F25" s="166">
        <f>SUM(F22,F24)</f>
        <v>4237507</v>
      </c>
    </row>
    <row r="26" spans="1:6" ht="15">
      <c r="A26" s="2" t="s">
        <v>1</v>
      </c>
      <c r="B26" s="428" t="s">
        <v>730</v>
      </c>
      <c r="C26" s="429"/>
      <c r="D26" s="429"/>
      <c r="E26" s="429"/>
      <c r="F26" s="430"/>
    </row>
    <row r="27" spans="1:6" ht="12.75">
      <c r="A27" s="2" t="s">
        <v>1</v>
      </c>
      <c r="B27" s="344" t="s">
        <v>619</v>
      </c>
      <c r="C27" s="376"/>
      <c r="D27" s="377"/>
      <c r="E27" s="167">
        <v>7090340</v>
      </c>
      <c r="F27" s="167">
        <v>6583423</v>
      </c>
    </row>
    <row r="28" spans="1:6" ht="38.25" customHeight="1">
      <c r="A28" s="2" t="s">
        <v>1</v>
      </c>
      <c r="B28" s="344" t="s">
        <v>83</v>
      </c>
      <c r="C28" s="376"/>
      <c r="D28" s="377"/>
      <c r="E28" s="167">
        <v>0</v>
      </c>
      <c r="F28" s="167">
        <v>0</v>
      </c>
    </row>
    <row r="29" spans="1:6" ht="12.75">
      <c r="A29" s="2" t="s">
        <v>1</v>
      </c>
      <c r="B29" s="344" t="s">
        <v>620</v>
      </c>
      <c r="C29" s="376"/>
      <c r="D29" s="377"/>
      <c r="E29" s="167">
        <v>24519</v>
      </c>
      <c r="F29" s="167">
        <v>442159</v>
      </c>
    </row>
    <row r="31" spans="1:6" ht="63.75" customHeight="1">
      <c r="A31" s="2" t="s">
        <v>2</v>
      </c>
      <c r="B31" s="407" t="s">
        <v>512</v>
      </c>
      <c r="C31" s="303"/>
      <c r="D31" s="303"/>
      <c r="E31" s="303"/>
      <c r="F31" s="303"/>
    </row>
    <row r="32" spans="1:6" ht="36">
      <c r="A32" s="2" t="s">
        <v>2</v>
      </c>
      <c r="B32" s="180"/>
      <c r="C32" s="181"/>
      <c r="D32" s="35" t="s">
        <v>621</v>
      </c>
      <c r="E32" s="35" t="s">
        <v>622</v>
      </c>
      <c r="F32" s="35" t="s">
        <v>623</v>
      </c>
    </row>
    <row r="33" spans="1:6" ht="36">
      <c r="A33" s="2" t="s">
        <v>2</v>
      </c>
      <c r="B33" s="169" t="s">
        <v>624</v>
      </c>
      <c r="C33" s="170" t="s">
        <v>326</v>
      </c>
      <c r="D33" s="171">
        <v>661</v>
      </c>
      <c r="E33" s="171">
        <v>4174</v>
      </c>
      <c r="F33" s="171"/>
    </row>
    <row r="34" spans="1:6" ht="24.75" customHeight="1">
      <c r="A34" s="2" t="s">
        <v>2</v>
      </c>
      <c r="B34" s="169" t="s">
        <v>627</v>
      </c>
      <c r="C34" s="170" t="s">
        <v>778</v>
      </c>
      <c r="D34" s="171">
        <v>657</v>
      </c>
      <c r="E34" s="171">
        <v>4156</v>
      </c>
      <c r="F34" s="171"/>
    </row>
    <row r="35" spans="1:6" ht="24">
      <c r="A35" s="2" t="s">
        <v>2</v>
      </c>
      <c r="B35" s="169" t="s">
        <v>628</v>
      </c>
      <c r="C35" s="170" t="s">
        <v>629</v>
      </c>
      <c r="D35" s="171">
        <v>420</v>
      </c>
      <c r="E35" s="171">
        <v>2505</v>
      </c>
      <c r="F35" s="171"/>
    </row>
    <row r="36" spans="1:6" ht="24">
      <c r="A36" s="2" t="s">
        <v>2</v>
      </c>
      <c r="B36" s="169" t="s">
        <v>630</v>
      </c>
      <c r="C36" s="170" t="s">
        <v>779</v>
      </c>
      <c r="D36" s="171">
        <v>408</v>
      </c>
      <c r="E36" s="171">
        <v>2390</v>
      </c>
      <c r="F36" s="171"/>
    </row>
    <row r="37" spans="1:6" ht="24">
      <c r="A37" s="2" t="s">
        <v>2</v>
      </c>
      <c r="B37" s="169" t="s">
        <v>631</v>
      </c>
      <c r="C37" s="170" t="s">
        <v>780</v>
      </c>
      <c r="D37" s="171">
        <v>372</v>
      </c>
      <c r="E37" s="171">
        <v>2114</v>
      </c>
      <c r="F37" s="171"/>
    </row>
    <row r="38" spans="1:6" ht="24">
      <c r="A38" s="2" t="s">
        <v>2</v>
      </c>
      <c r="B38" s="169" t="s">
        <v>632</v>
      </c>
      <c r="C38" s="170" t="s">
        <v>781</v>
      </c>
      <c r="D38" s="171">
        <v>313</v>
      </c>
      <c r="E38" s="171">
        <v>1455</v>
      </c>
      <c r="F38" s="171"/>
    </row>
    <row r="39" spans="1:6" ht="24">
      <c r="A39" s="2" t="s">
        <v>2</v>
      </c>
      <c r="B39" s="169" t="s">
        <v>633</v>
      </c>
      <c r="C39" s="170" t="s">
        <v>782</v>
      </c>
      <c r="D39" s="171">
        <v>347</v>
      </c>
      <c r="E39" s="171">
        <v>2205</v>
      </c>
      <c r="F39" s="171"/>
    </row>
    <row r="40" spans="1:6" ht="36">
      <c r="A40" s="2" t="s">
        <v>2</v>
      </c>
      <c r="B40" s="169" t="s">
        <v>634</v>
      </c>
      <c r="C40" s="170" t="s">
        <v>646</v>
      </c>
      <c r="D40" s="171">
        <v>154</v>
      </c>
      <c r="E40" s="171">
        <v>825</v>
      </c>
      <c r="F40" s="171"/>
    </row>
    <row r="41" spans="1:6" ht="72">
      <c r="A41" s="2" t="s">
        <v>2</v>
      </c>
      <c r="B41" s="169" t="s">
        <v>635</v>
      </c>
      <c r="C41" s="170" t="s">
        <v>783</v>
      </c>
      <c r="D41" s="172">
        <v>0.9</v>
      </c>
      <c r="E41" s="172">
        <v>0.9</v>
      </c>
      <c r="F41" s="172"/>
    </row>
    <row r="42" spans="1:6" ht="48">
      <c r="A42" s="2" t="s">
        <v>2</v>
      </c>
      <c r="B42" s="169" t="s">
        <v>636</v>
      </c>
      <c r="C42" s="170" t="s">
        <v>647</v>
      </c>
      <c r="D42" s="173">
        <v>5980</v>
      </c>
      <c r="E42" s="173">
        <v>5400</v>
      </c>
      <c r="F42" s="173"/>
    </row>
    <row r="43" spans="1:6" ht="24">
      <c r="A43" s="2" t="s">
        <v>2</v>
      </c>
      <c r="B43" s="174" t="s">
        <v>637</v>
      </c>
      <c r="C43" s="175" t="s">
        <v>784</v>
      </c>
      <c r="D43" s="173">
        <v>4200</v>
      </c>
      <c r="E43" s="173">
        <v>3700</v>
      </c>
      <c r="F43" s="173"/>
    </row>
    <row r="44" spans="1:6" ht="36.75" customHeight="1">
      <c r="A44" s="2" t="s">
        <v>2</v>
      </c>
      <c r="B44" s="169" t="s">
        <v>638</v>
      </c>
      <c r="C44" s="170" t="s">
        <v>648</v>
      </c>
      <c r="D44" s="173">
        <v>2800</v>
      </c>
      <c r="E44" s="173">
        <v>2500</v>
      </c>
      <c r="F44" s="173"/>
    </row>
    <row r="45" spans="1:6" ht="48">
      <c r="A45" s="2" t="s">
        <v>2</v>
      </c>
      <c r="B45" s="169" t="s">
        <v>639</v>
      </c>
      <c r="C45" s="170" t="s">
        <v>785</v>
      </c>
      <c r="D45" s="173">
        <v>1700</v>
      </c>
      <c r="E45" s="173">
        <v>1500</v>
      </c>
      <c r="F45" s="173"/>
    </row>
    <row r="47" spans="1:6" ht="64.5" customHeight="1">
      <c r="A47" s="2" t="s">
        <v>645</v>
      </c>
      <c r="B47" s="412" t="s">
        <v>500</v>
      </c>
      <c r="C47" s="398"/>
      <c r="D47" s="398"/>
      <c r="E47" s="398"/>
      <c r="F47" s="398"/>
    </row>
    <row r="48" spans="1:6" ht="36">
      <c r="A48" s="2" t="s">
        <v>645</v>
      </c>
      <c r="B48" s="180"/>
      <c r="C48" s="181"/>
      <c r="D48" s="35" t="s">
        <v>621</v>
      </c>
      <c r="E48" s="35" t="s">
        <v>640</v>
      </c>
      <c r="F48" s="35" t="s">
        <v>641</v>
      </c>
    </row>
    <row r="49" spans="1:6" ht="49.5" customHeight="1">
      <c r="A49" s="2" t="s">
        <v>645</v>
      </c>
      <c r="B49" s="169" t="s">
        <v>642</v>
      </c>
      <c r="C49" s="170" t="s">
        <v>786</v>
      </c>
      <c r="D49" s="171">
        <v>109</v>
      </c>
      <c r="E49" s="171">
        <v>422</v>
      </c>
      <c r="F49" s="171"/>
    </row>
    <row r="50" spans="1:6" ht="36">
      <c r="A50" s="2" t="s">
        <v>645</v>
      </c>
      <c r="B50" s="169" t="s">
        <v>643</v>
      </c>
      <c r="C50" s="170" t="s">
        <v>787</v>
      </c>
      <c r="D50" s="176">
        <v>2420</v>
      </c>
      <c r="E50" s="176">
        <v>2472</v>
      </c>
      <c r="F50" s="176"/>
    </row>
    <row r="51" spans="1:6" ht="36">
      <c r="A51" s="2" t="s">
        <v>645</v>
      </c>
      <c r="B51" s="169" t="s">
        <v>644</v>
      </c>
      <c r="C51" s="170" t="s">
        <v>788</v>
      </c>
      <c r="D51" s="171"/>
      <c r="E51" s="171"/>
      <c r="F51" s="171"/>
    </row>
    <row r="52" spans="1:6" ht="36">
      <c r="A52" s="2" t="s">
        <v>645</v>
      </c>
      <c r="B52" s="169" t="s">
        <v>549</v>
      </c>
      <c r="C52" s="170" t="s">
        <v>789</v>
      </c>
      <c r="D52" s="176"/>
      <c r="E52" s="176"/>
      <c r="F52" s="176"/>
    </row>
    <row r="53" ht="12.75">
      <c r="A53"/>
    </row>
    <row r="54" spans="1:6" ht="12.75">
      <c r="A54" s="2" t="s">
        <v>3</v>
      </c>
      <c r="B54" s="259" t="s">
        <v>501</v>
      </c>
      <c r="C54" s="260"/>
      <c r="D54" s="261"/>
      <c r="E54" s="261"/>
      <c r="F54" s="261"/>
    </row>
    <row r="56" spans="1:6" ht="51.75" customHeight="1">
      <c r="A56" s="2" t="s">
        <v>4</v>
      </c>
      <c r="B56" s="310" t="s">
        <v>790</v>
      </c>
      <c r="C56" s="310"/>
      <c r="D56" s="310"/>
      <c r="E56" s="310"/>
      <c r="F56" s="182">
        <v>0.5</v>
      </c>
    </row>
    <row r="57" ht="12.75">
      <c r="F57" s="64"/>
    </row>
    <row r="58" spans="1:6" ht="30" customHeight="1">
      <c r="A58" s="2" t="s">
        <v>5</v>
      </c>
      <c r="B58" s="310" t="s">
        <v>791</v>
      </c>
      <c r="C58" s="310"/>
      <c r="D58" s="310"/>
      <c r="E58" s="310"/>
      <c r="F58" s="183">
        <v>14600</v>
      </c>
    </row>
    <row r="60" spans="2:6" ht="27.75" customHeight="1">
      <c r="B60" s="440" t="s">
        <v>698</v>
      </c>
      <c r="C60" s="337"/>
      <c r="D60" s="337"/>
      <c r="E60" s="337"/>
      <c r="F60" s="337"/>
    </row>
    <row r="61" spans="2:6" ht="15.75">
      <c r="B61" s="184"/>
      <c r="C61" s="7"/>
      <c r="D61" s="7"/>
      <c r="E61" s="7"/>
      <c r="F61" s="7"/>
    </row>
    <row r="62" spans="1:6" ht="26.25" customHeight="1">
      <c r="A62" s="2" t="s">
        <v>6</v>
      </c>
      <c r="B62" s="303" t="s">
        <v>502</v>
      </c>
      <c r="C62" s="303"/>
      <c r="D62" s="303"/>
      <c r="E62" s="303"/>
      <c r="F62" s="303"/>
    </row>
    <row r="63" spans="1:5" ht="12.75">
      <c r="A63" s="2" t="s">
        <v>6</v>
      </c>
      <c r="B63" s="301" t="s">
        <v>792</v>
      </c>
      <c r="C63" s="301"/>
      <c r="D63" s="301"/>
      <c r="E63" s="105" t="s">
        <v>1035</v>
      </c>
    </row>
    <row r="64" spans="1:5" ht="12.75">
      <c r="A64" s="2" t="s">
        <v>6</v>
      </c>
      <c r="B64" s="301" t="s">
        <v>793</v>
      </c>
      <c r="C64" s="301"/>
      <c r="D64" s="301"/>
      <c r="E64" s="105" t="s">
        <v>1035</v>
      </c>
    </row>
    <row r="65" spans="1:5" ht="12.75">
      <c r="A65" s="2" t="s">
        <v>6</v>
      </c>
      <c r="B65" s="301" t="s">
        <v>794</v>
      </c>
      <c r="C65" s="301"/>
      <c r="D65" s="301"/>
      <c r="E65" s="105"/>
    </row>
    <row r="67" spans="1:6" ht="40.5" customHeight="1">
      <c r="A67" s="2" t="s">
        <v>6</v>
      </c>
      <c r="B67" s="333" t="s">
        <v>795</v>
      </c>
      <c r="C67" s="333"/>
      <c r="D67" s="333"/>
      <c r="E67" s="333"/>
      <c r="F67" s="145">
        <v>20</v>
      </c>
    </row>
    <row r="68" spans="2:6" ht="12.75">
      <c r="B68" s="7"/>
      <c r="C68" s="60"/>
      <c r="D68" s="7"/>
      <c r="E68" s="7"/>
      <c r="F68" s="34"/>
    </row>
    <row r="69" spans="1:6" ht="25.5" customHeight="1">
      <c r="A69" s="2" t="s">
        <v>6</v>
      </c>
      <c r="B69" s="333" t="s">
        <v>796</v>
      </c>
      <c r="C69" s="333"/>
      <c r="D69" s="333"/>
      <c r="E69" s="333"/>
      <c r="F69" s="162"/>
    </row>
    <row r="70" ht="12.75">
      <c r="F70" s="185"/>
    </row>
    <row r="71" spans="1:6" ht="26.25" customHeight="1">
      <c r="A71" s="2" t="s">
        <v>6</v>
      </c>
      <c r="B71" s="333" t="s">
        <v>503</v>
      </c>
      <c r="C71" s="333"/>
      <c r="D71" s="333"/>
      <c r="E71" s="333"/>
      <c r="F71" s="162"/>
    </row>
    <row r="73" ht="15.75">
      <c r="B73" s="40" t="s">
        <v>554</v>
      </c>
    </row>
    <row r="74" ht="12.75" customHeight="1">
      <c r="B74" s="40"/>
    </row>
    <row r="75" spans="1:6" ht="12.75">
      <c r="A75" s="2" t="s">
        <v>7</v>
      </c>
      <c r="B75" s="303" t="s">
        <v>504</v>
      </c>
      <c r="C75" s="303"/>
      <c r="D75" s="303"/>
      <c r="E75" s="303"/>
      <c r="F75" s="303"/>
    </row>
    <row r="76" spans="1:5" ht="12.75">
      <c r="A76" s="2" t="s">
        <v>7</v>
      </c>
      <c r="B76" s="436" t="s">
        <v>555</v>
      </c>
      <c r="C76" s="313"/>
      <c r="D76" s="314"/>
      <c r="E76" s="31" t="s">
        <v>1035</v>
      </c>
    </row>
    <row r="77" spans="1:5" ht="12.75">
      <c r="A77" s="2" t="s">
        <v>7</v>
      </c>
      <c r="B77" s="436" t="s">
        <v>556</v>
      </c>
      <c r="C77" s="313"/>
      <c r="D77" s="314"/>
      <c r="E77" s="31"/>
    </row>
    <row r="78" spans="1:5" ht="12.75">
      <c r="A78" s="2" t="s">
        <v>7</v>
      </c>
      <c r="B78" s="436" t="s">
        <v>557</v>
      </c>
      <c r="C78" s="313"/>
      <c r="D78" s="314"/>
      <c r="E78" s="31"/>
    </row>
    <row r="79" spans="1:5" ht="12.75">
      <c r="A79" s="2" t="s">
        <v>7</v>
      </c>
      <c r="B79" s="436" t="s">
        <v>558</v>
      </c>
      <c r="C79" s="313"/>
      <c r="D79" s="314"/>
      <c r="E79" s="31"/>
    </row>
    <row r="80" spans="1:5" ht="12.75">
      <c r="A80" s="2" t="s">
        <v>7</v>
      </c>
      <c r="B80" s="436" t="s">
        <v>559</v>
      </c>
      <c r="C80" s="313"/>
      <c r="D80" s="314"/>
      <c r="E80" s="31"/>
    </row>
    <row r="81" spans="1:5" ht="12.75">
      <c r="A81" s="2" t="s">
        <v>7</v>
      </c>
      <c r="B81" s="436" t="s">
        <v>560</v>
      </c>
      <c r="C81" s="313"/>
      <c r="D81" s="314"/>
      <c r="E81" s="31"/>
    </row>
    <row r="82" spans="1:5" ht="12.75">
      <c r="A82" s="2" t="s">
        <v>7</v>
      </c>
      <c r="B82" s="421" t="s">
        <v>420</v>
      </c>
      <c r="C82" s="365"/>
      <c r="D82" s="422"/>
      <c r="E82" s="31"/>
    </row>
    <row r="83" spans="1:5" ht="12.75">
      <c r="A83" s="2"/>
      <c r="B83" s="361"/>
      <c r="C83" s="338"/>
      <c r="D83" s="338"/>
      <c r="E83" s="76"/>
    </row>
    <row r="85" spans="1:6" ht="12.75" customHeight="1">
      <c r="A85" s="2" t="s">
        <v>8</v>
      </c>
      <c r="B85" s="303" t="s">
        <v>699</v>
      </c>
      <c r="C85" s="303"/>
      <c r="D85" s="303"/>
      <c r="E85" s="303"/>
      <c r="F85" s="303"/>
    </row>
    <row r="86" spans="1:5" ht="12.75">
      <c r="A86" s="2" t="s">
        <v>8</v>
      </c>
      <c r="B86" s="436" t="s">
        <v>700</v>
      </c>
      <c r="C86" s="313"/>
      <c r="D86" s="314"/>
      <c r="E86" s="31"/>
    </row>
    <row r="87" spans="1:5" ht="12.75">
      <c r="A87" s="2" t="s">
        <v>8</v>
      </c>
      <c r="B87" s="436" t="s">
        <v>557</v>
      </c>
      <c r="C87" s="313"/>
      <c r="D87" s="314"/>
      <c r="E87" s="31"/>
    </row>
    <row r="88" spans="1:5" ht="12.75">
      <c r="A88" s="2" t="s">
        <v>8</v>
      </c>
      <c r="B88" s="436" t="s">
        <v>701</v>
      </c>
      <c r="C88" s="313"/>
      <c r="D88" s="314"/>
      <c r="E88" s="31" t="s">
        <v>1035</v>
      </c>
    </row>
    <row r="89" spans="1:5" ht="12.75">
      <c r="A89" s="2" t="s">
        <v>8</v>
      </c>
      <c r="B89" s="436" t="s">
        <v>702</v>
      </c>
      <c r="C89" s="313"/>
      <c r="D89" s="314"/>
      <c r="E89" s="31" t="s">
        <v>1035</v>
      </c>
    </row>
    <row r="90" spans="1:5" ht="12.75">
      <c r="A90" s="2" t="s">
        <v>8</v>
      </c>
      <c r="B90" s="421" t="s">
        <v>420</v>
      </c>
      <c r="C90" s="365"/>
      <c r="D90" s="422"/>
      <c r="E90" s="9"/>
    </row>
    <row r="91" spans="1:5" ht="12.75">
      <c r="A91" s="2"/>
      <c r="B91" s="361"/>
      <c r="C91" s="338"/>
      <c r="D91" s="338"/>
      <c r="E91" s="76"/>
    </row>
    <row r="93" spans="1:6" ht="12.75">
      <c r="A93" s="2" t="s">
        <v>9</v>
      </c>
      <c r="B93" s="403" t="s">
        <v>561</v>
      </c>
      <c r="C93" s="403"/>
      <c r="D93" s="403"/>
      <c r="E93" s="403"/>
      <c r="F93" s="403"/>
    </row>
    <row r="94" spans="1:6" ht="12.75">
      <c r="A94" s="2" t="s">
        <v>9</v>
      </c>
      <c r="B94" s="301" t="s">
        <v>562</v>
      </c>
      <c r="C94" s="301"/>
      <c r="D94" s="301"/>
      <c r="E94" s="293">
        <v>37695</v>
      </c>
      <c r="F94" s="186"/>
    </row>
    <row r="95" spans="1:6" ht="12.75">
      <c r="A95" s="2" t="s">
        <v>9</v>
      </c>
      <c r="B95" s="301" t="s">
        <v>563</v>
      </c>
      <c r="C95" s="301"/>
      <c r="D95" s="301"/>
      <c r="E95" s="293">
        <v>37756</v>
      </c>
      <c r="F95" s="53"/>
    </row>
    <row r="96" spans="1:6" ht="27" customHeight="1">
      <c r="A96" s="2" t="s">
        <v>9</v>
      </c>
      <c r="B96" s="333" t="s">
        <v>564</v>
      </c>
      <c r="C96" s="333"/>
      <c r="D96" s="333"/>
      <c r="E96" s="105"/>
      <c r="F96" s="53"/>
    </row>
    <row r="98" spans="1:6" ht="12.75">
      <c r="A98" s="2" t="s">
        <v>10</v>
      </c>
      <c r="B98" s="303" t="s">
        <v>704</v>
      </c>
      <c r="C98" s="303"/>
      <c r="D98" s="303"/>
      <c r="E98" s="303"/>
      <c r="F98" s="303"/>
    </row>
    <row r="99" spans="1:6" ht="12.75">
      <c r="A99" s="2" t="s">
        <v>10</v>
      </c>
      <c r="B99" s="49" t="s">
        <v>624</v>
      </c>
      <c r="C99" s="301" t="s">
        <v>703</v>
      </c>
      <c r="D99" s="301"/>
      <c r="E99" s="188"/>
      <c r="F99" s="187"/>
    </row>
    <row r="100" spans="1:6" ht="12.75">
      <c r="A100" s="2" t="s">
        <v>10</v>
      </c>
      <c r="B100" s="348"/>
      <c r="C100" s="348"/>
      <c r="D100" s="189" t="s">
        <v>768</v>
      </c>
      <c r="E100" s="38" t="s">
        <v>769</v>
      </c>
      <c r="F100" s="187"/>
    </row>
    <row r="101" spans="1:6" ht="12.75">
      <c r="A101" s="2" t="s">
        <v>10</v>
      </c>
      <c r="B101" s="190" t="s">
        <v>627</v>
      </c>
      <c r="C101" s="91" t="s">
        <v>705</v>
      </c>
      <c r="D101" s="105" t="s">
        <v>1035</v>
      </c>
      <c r="E101" s="105"/>
      <c r="F101" s="187"/>
    </row>
    <row r="102" spans="1:4" ht="12.75">
      <c r="A102" s="2" t="s">
        <v>10</v>
      </c>
      <c r="B102" s="191"/>
      <c r="C102" s="91" t="s">
        <v>706</v>
      </c>
      <c r="D102" s="294">
        <v>37681</v>
      </c>
    </row>
    <row r="104" spans="1:3" ht="12.75">
      <c r="A104" s="2" t="s">
        <v>11</v>
      </c>
      <c r="B104" s="403" t="s">
        <v>707</v>
      </c>
      <c r="C104" s="403"/>
    </row>
    <row r="105" spans="1:4" ht="12.75">
      <c r="A105" s="2" t="s">
        <v>11</v>
      </c>
      <c r="B105" s="301" t="s">
        <v>708</v>
      </c>
      <c r="C105" s="301"/>
      <c r="D105" s="141"/>
    </row>
    <row r="106" spans="1:4" ht="12.75">
      <c r="A106" s="2" t="s">
        <v>11</v>
      </c>
      <c r="B106" s="301" t="s">
        <v>709</v>
      </c>
      <c r="C106" s="301"/>
      <c r="D106" s="192">
        <v>2</v>
      </c>
    </row>
    <row r="108" ht="15.75">
      <c r="B108" s="40" t="s">
        <v>565</v>
      </c>
    </row>
    <row r="109" spans="1:5" ht="12.75" customHeight="1">
      <c r="A109" s="220"/>
      <c r="B109" s="257" t="s">
        <v>505</v>
      </c>
      <c r="C109" s="232"/>
      <c r="D109" s="232"/>
      <c r="E109" s="232"/>
    </row>
    <row r="110" spans="1:3" ht="12.75">
      <c r="A110" s="2" t="s">
        <v>12</v>
      </c>
      <c r="B110" s="403" t="s">
        <v>566</v>
      </c>
      <c r="C110" s="403"/>
    </row>
    <row r="111" spans="1:4" ht="12.75">
      <c r="A111" s="2" t="s">
        <v>12</v>
      </c>
      <c r="B111" s="362" t="s">
        <v>567</v>
      </c>
      <c r="C111" s="362"/>
      <c r="D111" s="362"/>
    </row>
    <row r="112" spans="1:5" ht="12.75">
      <c r="A112" s="2" t="s">
        <v>12</v>
      </c>
      <c r="B112" s="301" t="s">
        <v>568</v>
      </c>
      <c r="C112" s="301"/>
      <c r="D112" s="381"/>
      <c r="E112" s="105" t="s">
        <v>1035</v>
      </c>
    </row>
    <row r="113" spans="1:5" ht="12.75">
      <c r="A113" s="2" t="s">
        <v>12</v>
      </c>
      <c r="B113" s="301" t="s">
        <v>569</v>
      </c>
      <c r="C113" s="301"/>
      <c r="D113" s="301"/>
      <c r="E113" s="105" t="s">
        <v>1035</v>
      </c>
    </row>
    <row r="114" spans="1:5" ht="12.75">
      <c r="A114" s="2" t="s">
        <v>12</v>
      </c>
      <c r="B114" s="301" t="s">
        <v>570</v>
      </c>
      <c r="C114" s="301"/>
      <c r="D114" s="301"/>
      <c r="E114" s="105" t="s">
        <v>1035</v>
      </c>
    </row>
    <row r="116" spans="1:4" ht="12.75">
      <c r="A116" s="2" t="s">
        <v>12</v>
      </c>
      <c r="B116" s="362" t="s">
        <v>571</v>
      </c>
      <c r="C116" s="362"/>
      <c r="D116" s="362"/>
    </row>
    <row r="117" spans="1:5" ht="12.75">
      <c r="A117" s="2" t="s">
        <v>12</v>
      </c>
      <c r="B117" s="301" t="s">
        <v>572</v>
      </c>
      <c r="C117" s="301"/>
      <c r="D117" s="301"/>
      <c r="E117" s="105"/>
    </row>
    <row r="118" spans="1:5" ht="12.75">
      <c r="A118" s="2" t="s">
        <v>12</v>
      </c>
      <c r="B118" s="301" t="s">
        <v>573</v>
      </c>
      <c r="C118" s="301"/>
      <c r="D118" s="301"/>
      <c r="E118" s="105"/>
    </row>
    <row r="119" spans="1:5" ht="12.75">
      <c r="A119" s="2" t="s">
        <v>12</v>
      </c>
      <c r="B119" s="301" t="s">
        <v>574</v>
      </c>
      <c r="C119" s="301"/>
      <c r="D119" s="301"/>
      <c r="E119" s="105"/>
    </row>
    <row r="120" spans="1:5" s="37" customFormat="1" ht="12.75">
      <c r="A120" s="193"/>
      <c r="B120" s="194"/>
      <c r="C120" s="194"/>
      <c r="D120" s="194"/>
      <c r="E120" s="195"/>
    </row>
    <row r="121" spans="1:5" ht="12.75">
      <c r="A121" s="2" t="s">
        <v>12</v>
      </c>
      <c r="B121" s="301" t="s">
        <v>575</v>
      </c>
      <c r="C121" s="301"/>
      <c r="D121" s="301"/>
      <c r="E121" s="105" t="s">
        <v>1035</v>
      </c>
    </row>
    <row r="122" spans="1:5" ht="12.75">
      <c r="A122" s="2" t="s">
        <v>12</v>
      </c>
      <c r="B122" s="301" t="s">
        <v>576</v>
      </c>
      <c r="C122" s="301"/>
      <c r="D122" s="301"/>
      <c r="E122" s="105"/>
    </row>
    <row r="123" spans="1:5" ht="12.75">
      <c r="A123" s="2" t="s">
        <v>12</v>
      </c>
      <c r="B123" s="301" t="s">
        <v>577</v>
      </c>
      <c r="C123" s="301"/>
      <c r="D123" s="301"/>
      <c r="E123" s="105" t="s">
        <v>1035</v>
      </c>
    </row>
    <row r="124" spans="1:5" ht="12.75">
      <c r="A124" s="2" t="s">
        <v>12</v>
      </c>
      <c r="B124" s="301" t="s">
        <v>578</v>
      </c>
      <c r="C124" s="301"/>
      <c r="D124" s="301"/>
      <c r="E124" s="105" t="s">
        <v>1035</v>
      </c>
    </row>
    <row r="125" spans="1:5" ht="12.75">
      <c r="A125" s="2" t="s">
        <v>12</v>
      </c>
      <c r="B125" s="421" t="s">
        <v>420</v>
      </c>
      <c r="C125" s="365"/>
      <c r="D125" s="422"/>
      <c r="E125" s="9"/>
    </row>
    <row r="126" spans="1:5" ht="12.75">
      <c r="A126" s="2"/>
      <c r="B126" s="361"/>
      <c r="C126" s="338"/>
      <c r="D126" s="338"/>
      <c r="E126" s="76"/>
    </row>
    <row r="128" spans="1:3" ht="12.75">
      <c r="A128" s="2" t="s">
        <v>13</v>
      </c>
      <c r="B128" s="403" t="s">
        <v>579</v>
      </c>
      <c r="C128" s="403"/>
    </row>
    <row r="129" spans="1:3" ht="12.75">
      <c r="A129" s="2" t="s">
        <v>13</v>
      </c>
      <c r="B129" s="403" t="s">
        <v>710</v>
      </c>
      <c r="C129" s="305"/>
    </row>
    <row r="130" spans="1:5" ht="12.75">
      <c r="A130" s="2" t="s">
        <v>13</v>
      </c>
      <c r="B130" s="301" t="s">
        <v>580</v>
      </c>
      <c r="C130" s="301"/>
      <c r="D130" s="301"/>
      <c r="E130" s="105" t="s">
        <v>1035</v>
      </c>
    </row>
    <row r="131" spans="1:5" ht="12.75">
      <c r="A131" s="2" t="s">
        <v>13</v>
      </c>
      <c r="B131" s="301" t="s">
        <v>581</v>
      </c>
      <c r="C131" s="301"/>
      <c r="D131" s="301"/>
      <c r="E131" s="105" t="s">
        <v>1035</v>
      </c>
    </row>
    <row r="132" spans="1:5" ht="12.75">
      <c r="A132" s="2" t="s">
        <v>13</v>
      </c>
      <c r="B132" s="301" t="s">
        <v>582</v>
      </c>
      <c r="C132" s="301"/>
      <c r="D132" s="301"/>
      <c r="E132" s="105" t="s">
        <v>1035</v>
      </c>
    </row>
    <row r="133" spans="1:5" ht="12.75">
      <c r="A133" s="2" t="s">
        <v>13</v>
      </c>
      <c r="B133" s="301" t="s">
        <v>583</v>
      </c>
      <c r="C133" s="301"/>
      <c r="D133" s="301"/>
      <c r="E133" s="105" t="s">
        <v>1035</v>
      </c>
    </row>
    <row r="134" spans="1:5" ht="12.75">
      <c r="A134" s="2" t="s">
        <v>13</v>
      </c>
      <c r="B134" s="301" t="s">
        <v>797</v>
      </c>
      <c r="C134" s="301"/>
      <c r="D134" s="301"/>
      <c r="E134" s="105" t="s">
        <v>1035</v>
      </c>
    </row>
    <row r="135" spans="1:5" ht="12.75">
      <c r="A135" s="2" t="s">
        <v>13</v>
      </c>
      <c r="B135" s="301" t="s">
        <v>584</v>
      </c>
      <c r="C135" s="301"/>
      <c r="D135" s="301"/>
      <c r="E135" s="105"/>
    </row>
    <row r="136" spans="1:5" ht="12.75">
      <c r="A136" s="2" t="s">
        <v>13</v>
      </c>
      <c r="B136" s="301" t="s">
        <v>585</v>
      </c>
      <c r="C136" s="301"/>
      <c r="D136" s="301"/>
      <c r="E136" s="105"/>
    </row>
    <row r="137" spans="1:5" ht="12.75">
      <c r="A137" s="2" t="s">
        <v>13</v>
      </c>
      <c r="B137" s="421" t="s">
        <v>420</v>
      </c>
      <c r="C137" s="365"/>
      <c r="D137" s="422"/>
      <c r="E137" s="9"/>
    </row>
    <row r="138" spans="1:5" ht="12.75">
      <c r="A138" s="2"/>
      <c r="B138" s="361"/>
      <c r="C138" s="338"/>
      <c r="D138" s="338"/>
      <c r="E138" s="76"/>
    </row>
    <row r="140" spans="1:6" ht="12.75">
      <c r="A140" s="2" t="s">
        <v>14</v>
      </c>
      <c r="B140" s="403" t="s">
        <v>513</v>
      </c>
      <c r="C140" s="305"/>
      <c r="D140" s="305"/>
      <c r="E140" s="305"/>
      <c r="F140" s="305"/>
    </row>
    <row r="141" spans="1:5" ht="12.75">
      <c r="A141" s="2" t="s">
        <v>14</v>
      </c>
      <c r="B141" s="435"/>
      <c r="C141" s="435"/>
      <c r="D141" s="196" t="s">
        <v>586</v>
      </c>
      <c r="E141" s="196" t="s">
        <v>587</v>
      </c>
    </row>
    <row r="142" spans="1:5" ht="12.75">
      <c r="A142" s="2" t="s">
        <v>14</v>
      </c>
      <c r="B142" s="437" t="s">
        <v>588</v>
      </c>
      <c r="C142" s="437"/>
      <c r="D142" s="31"/>
      <c r="E142" s="31"/>
    </row>
    <row r="143" spans="1:5" ht="12.75">
      <c r="A143" s="2" t="s">
        <v>14</v>
      </c>
      <c r="B143" s="437" t="s">
        <v>344</v>
      </c>
      <c r="C143" s="437"/>
      <c r="D143" s="31"/>
      <c r="E143" s="31"/>
    </row>
    <row r="144" spans="1:5" ht="12.75">
      <c r="A144" s="2" t="s">
        <v>14</v>
      </c>
      <c r="B144" s="437" t="s">
        <v>345</v>
      </c>
      <c r="C144" s="437"/>
      <c r="D144" s="31"/>
      <c r="E144" s="31"/>
    </row>
    <row r="145" spans="1:5" ht="12.75">
      <c r="A145" s="2" t="s">
        <v>14</v>
      </c>
      <c r="B145" s="437" t="s">
        <v>346</v>
      </c>
      <c r="C145" s="437"/>
      <c r="D145" s="31"/>
      <c r="E145" s="31"/>
    </row>
    <row r="146" spans="1:5" ht="12.75">
      <c r="A146" s="2" t="s">
        <v>14</v>
      </c>
      <c r="B146" s="437" t="s">
        <v>347</v>
      </c>
      <c r="C146" s="437"/>
      <c r="D146" s="31"/>
      <c r="E146" s="31"/>
    </row>
    <row r="147" spans="1:5" ht="12.75">
      <c r="A147" s="2" t="s">
        <v>14</v>
      </c>
      <c r="B147" s="437" t="s">
        <v>348</v>
      </c>
      <c r="C147" s="437"/>
      <c r="D147" s="31"/>
      <c r="E147" s="177"/>
    </row>
    <row r="148" spans="1:5" ht="12.75">
      <c r="A148" s="2" t="s">
        <v>14</v>
      </c>
      <c r="B148" s="437" t="s">
        <v>349</v>
      </c>
      <c r="C148" s="437"/>
      <c r="D148" s="31"/>
      <c r="E148" s="31"/>
    </row>
    <row r="149" spans="1:5" ht="12.75">
      <c r="A149" s="2" t="s">
        <v>14</v>
      </c>
      <c r="B149" s="437" t="s">
        <v>860</v>
      </c>
      <c r="C149" s="437"/>
      <c r="D149" s="31"/>
      <c r="E149" s="31"/>
    </row>
    <row r="150" spans="1:5" ht="12.75">
      <c r="A150" s="2" t="s">
        <v>14</v>
      </c>
      <c r="B150" s="437" t="s">
        <v>350</v>
      </c>
      <c r="C150" s="437"/>
      <c r="D150" s="31"/>
      <c r="E150" s="31"/>
    </row>
    <row r="151" spans="1:5" ht="12.75">
      <c r="A151" s="2" t="s">
        <v>14</v>
      </c>
      <c r="B151" s="437" t="s">
        <v>351</v>
      </c>
      <c r="C151" s="437"/>
      <c r="D151" s="31"/>
      <c r="E151" s="31"/>
    </row>
    <row r="152" spans="1:5" ht="12.75">
      <c r="A152" s="2" t="s">
        <v>14</v>
      </c>
      <c r="B152" s="437" t="s">
        <v>352</v>
      </c>
      <c r="C152" s="437"/>
      <c r="D152" s="31"/>
      <c r="E152" s="31"/>
    </row>
  </sheetData>
  <mergeCells count="102">
    <mergeCell ref="B134:D134"/>
    <mergeCell ref="B135:D135"/>
    <mergeCell ref="B136:D136"/>
    <mergeCell ref="B140:F140"/>
    <mergeCell ref="B137:D137"/>
    <mergeCell ref="B138:D138"/>
    <mergeCell ref="B130:D130"/>
    <mergeCell ref="B131:D131"/>
    <mergeCell ref="B132:D132"/>
    <mergeCell ref="B133:D133"/>
    <mergeCell ref="B128:C128"/>
    <mergeCell ref="B116:D116"/>
    <mergeCell ref="B111:D111"/>
    <mergeCell ref="B129:C129"/>
    <mergeCell ref="B112:D112"/>
    <mergeCell ref="B113:D113"/>
    <mergeCell ref="B114:D114"/>
    <mergeCell ref="B117:D117"/>
    <mergeCell ref="B118:D118"/>
    <mergeCell ref="B119:D119"/>
    <mergeCell ref="B121:D121"/>
    <mergeCell ref="B105:C105"/>
    <mergeCell ref="B106:C106"/>
    <mergeCell ref="B125:D125"/>
    <mergeCell ref="B110:C110"/>
    <mergeCell ref="B126:D126"/>
    <mergeCell ref="B122:D122"/>
    <mergeCell ref="B123:D123"/>
    <mergeCell ref="B124:D124"/>
    <mergeCell ref="B98:F98"/>
    <mergeCell ref="B100:C100"/>
    <mergeCell ref="C99:D99"/>
    <mergeCell ref="B104:C104"/>
    <mergeCell ref="B93:F93"/>
    <mergeCell ref="B94:D94"/>
    <mergeCell ref="B95:D95"/>
    <mergeCell ref="B96:D96"/>
    <mergeCell ref="B91:D91"/>
    <mergeCell ref="B65:D65"/>
    <mergeCell ref="B69:E69"/>
    <mergeCell ref="B75:F75"/>
    <mergeCell ref="B83:D83"/>
    <mergeCell ref="B76:D76"/>
    <mergeCell ref="B77:D77"/>
    <mergeCell ref="B78:D78"/>
    <mergeCell ref="B85:F85"/>
    <mergeCell ref="B86:D86"/>
    <mergeCell ref="B67:E67"/>
    <mergeCell ref="B71:E71"/>
    <mergeCell ref="B89:D89"/>
    <mergeCell ref="B90:D90"/>
    <mergeCell ref="B87:D87"/>
    <mergeCell ref="B88:D88"/>
    <mergeCell ref="B56:E56"/>
    <mergeCell ref="B60:F60"/>
    <mergeCell ref="B63:D63"/>
    <mergeCell ref="B64:D64"/>
    <mergeCell ref="B150:C150"/>
    <mergeCell ref="B151:C151"/>
    <mergeCell ref="B152:C152"/>
    <mergeCell ref="B3:D3"/>
    <mergeCell ref="B4:F4"/>
    <mergeCell ref="B6:D6"/>
    <mergeCell ref="B7:D7"/>
    <mergeCell ref="B146:C146"/>
    <mergeCell ref="B147:C147"/>
    <mergeCell ref="B148:C148"/>
    <mergeCell ref="B149:C149"/>
    <mergeCell ref="B142:C142"/>
    <mergeCell ref="B143:C143"/>
    <mergeCell ref="B144:C144"/>
    <mergeCell ref="B145:C145"/>
    <mergeCell ref="B141:C141"/>
    <mergeCell ref="B81:D81"/>
    <mergeCell ref="B82:D82"/>
    <mergeCell ref="B29:D29"/>
    <mergeCell ref="B58:E58"/>
    <mergeCell ref="B62:F62"/>
    <mergeCell ref="B31:F31"/>
    <mergeCell ref="B47:F47"/>
    <mergeCell ref="B79:D79"/>
    <mergeCell ref="B80:D80"/>
    <mergeCell ref="B25:D25"/>
    <mergeCell ref="B26:F26"/>
    <mergeCell ref="B27:D27"/>
    <mergeCell ref="B28:D28"/>
    <mergeCell ref="B21:F21"/>
    <mergeCell ref="B22:D22"/>
    <mergeCell ref="B23:D23"/>
    <mergeCell ref="B24:D24"/>
    <mergeCell ref="B17:D17"/>
    <mergeCell ref="B18:D18"/>
    <mergeCell ref="B19:D19"/>
    <mergeCell ref="B20:D20"/>
    <mergeCell ref="A1:F1"/>
    <mergeCell ref="B14:D14"/>
    <mergeCell ref="B15:F15"/>
    <mergeCell ref="B16:D16"/>
    <mergeCell ref="B12:C12"/>
    <mergeCell ref="B9:F9"/>
    <mergeCell ref="B10:C10"/>
    <mergeCell ref="B11:C11"/>
  </mergeCells>
  <printOptions/>
  <pageMargins left="0.75" right="0.75" top="1" bottom="1" header="0.5" footer="0.5"/>
  <pageSetup horizontalDpi="600" verticalDpi="600" orientation="portrait" r:id="rId1"/>
  <headerFooter alignWithMargins="0">
    <oddHeader>&amp;CCommon Data Set 2003-2004</oddHeader>
    <oddFooter>&amp;C&amp;A&amp;RPage &amp;P</oddFooter>
  </headerFooter>
  <rowBreaks count="2" manualBreakCount="2">
    <brk id="72" max="255" man="1"/>
    <brk id="120"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Eugene Deess</cp:lastModifiedBy>
  <cp:lastPrinted>2004-01-15T18:01:51Z</cp:lastPrinted>
  <dcterms:created xsi:type="dcterms:W3CDTF">2001-06-11T17:38:48Z</dcterms:created>
  <dcterms:modified xsi:type="dcterms:W3CDTF">2004-01-30T16:24:06Z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464652877</vt:i4>
  </property>
  <property fmtid="{D5CDD505-2E9C-101B-9397-08002B2CF9AE}" pid="3" name="_EmailSubject">
    <vt:lpwstr>&lt;http://wsdev01/commondataset/www/index.html&gt;</vt:lpwstr>
  </property>
  <property fmtid="{D5CDD505-2E9C-101B-9397-08002B2CF9AE}" pid="4" name="_AuthorEmail">
    <vt:lpwstr>Mark.Zidzik@petersons.com</vt:lpwstr>
  </property>
  <property fmtid="{D5CDD505-2E9C-101B-9397-08002B2CF9AE}" pid="5" name="_AuthorEmailDisplayName">
    <vt:lpwstr>Zidzik, Mark</vt:lpwstr>
  </property>
  <property fmtid="{D5CDD505-2E9C-101B-9397-08002B2CF9AE}" pid="6" name="_ReviewingToolsShownOnce">
    <vt:lpwstr/>
  </property>
</Properties>
</file>